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435" activeTab="5"/>
  </bookViews>
  <sheets>
    <sheet name="базовое наличие" sheetId="8" r:id="rId1"/>
    <sheet name="наценки" sheetId="4" r:id="rId2"/>
    <sheet name="АКЦИЯ полотна soft" sheetId="9" state="hidden" r:id="rId3"/>
    <sheet name="опт 600-800" sheetId="2" r:id="rId4"/>
    <sheet name="ррц 600-800" sheetId="6" r:id="rId5"/>
    <sheet name="опт ррц 900" sheetId="5" r:id="rId6"/>
  </sheets>
  <calcPr calcId="125725"/>
</workbook>
</file>

<file path=xl/calcChain.xml><?xml version="1.0" encoding="utf-8"?>
<calcChain xmlns="http://schemas.openxmlformats.org/spreadsheetml/2006/main">
  <c r="A30" i="5"/>
  <c r="A29"/>
  <c r="A52" i="6"/>
  <c r="A51"/>
  <c r="G23" i="2" l="1"/>
  <c r="G47" s="1"/>
  <c r="G11" i="6" s="1"/>
  <c r="G23" s="1"/>
  <c r="G25" i="5" l="1"/>
  <c r="G11" s="1"/>
  <c r="G35" i="6"/>
  <c r="G47" s="1"/>
  <c r="A24" i="2" l="1"/>
  <c r="G24" s="1"/>
  <c r="A36" s="1"/>
  <c r="A48" s="1"/>
  <c r="G48" s="1"/>
  <c r="A48" i="6" s="1"/>
  <c r="A26" i="5" s="1"/>
  <c r="G26" s="1"/>
  <c r="G12" s="1"/>
  <c r="A12" s="1"/>
  <c r="G12" i="2"/>
  <c r="A11" i="6"/>
  <c r="A23" s="1"/>
  <c r="A35" s="1"/>
  <c r="A47" s="1"/>
  <c r="A11" i="5" s="1"/>
  <c r="A25" s="1"/>
  <c r="A23" i="2"/>
  <c r="A35" s="1"/>
  <c r="A47" s="1"/>
  <c r="D25" i="9"/>
  <c r="C25"/>
  <c r="D13"/>
  <c r="C13"/>
  <c r="G48" i="6" l="1"/>
  <c r="G36" s="1"/>
  <c r="B12"/>
  <c r="B11"/>
  <c r="H47" i="2"/>
  <c r="G24" i="6" l="1"/>
  <c r="G12" s="1"/>
  <c r="A12" s="1"/>
  <c r="A36"/>
  <c r="A24" s="1"/>
  <c r="B10"/>
  <c r="B9"/>
  <c r="B33" s="1"/>
  <c r="B21" i="2"/>
  <c r="J12" i="5" l="1"/>
  <c r="H12"/>
  <c r="B13" i="2" l="1"/>
  <c r="B16" i="5" l="1"/>
  <c r="B25" l="1"/>
  <c r="B26"/>
  <c r="J12" i="2"/>
  <c r="G45" l="1"/>
  <c r="G21"/>
  <c r="G9"/>
  <c r="D25" i="5"/>
  <c r="J25"/>
  <c r="D26"/>
  <c r="G27"/>
  <c r="A10" i="8"/>
  <c r="A14" s="1"/>
  <c r="A18" s="1"/>
  <c r="J10" i="5"/>
  <c r="H10"/>
  <c r="H24" s="1"/>
  <c r="D10"/>
  <c r="B10"/>
  <c r="B24" s="1"/>
  <c r="C9"/>
  <c r="C23" s="1"/>
  <c r="B9"/>
  <c r="G9"/>
  <c r="G13"/>
  <c r="H11" i="6"/>
  <c r="H47" s="1"/>
  <c r="J11"/>
  <c r="J23" s="1"/>
  <c r="J12"/>
  <c r="J36" s="1"/>
  <c r="B47"/>
  <c r="D11"/>
  <c r="D35" s="1"/>
  <c r="B48"/>
  <c r="D12"/>
  <c r="D48" s="1"/>
  <c r="J10"/>
  <c r="J34" s="1"/>
  <c r="H10"/>
  <c r="H34" s="1"/>
  <c r="D10"/>
  <c r="D34" s="1"/>
  <c r="C9"/>
  <c r="G49"/>
  <c r="D46"/>
  <c r="G37"/>
  <c r="J35"/>
  <c r="G25"/>
  <c r="D22"/>
  <c r="G13"/>
  <c r="J48" i="2"/>
  <c r="J47"/>
  <c r="B48"/>
  <c r="D48"/>
  <c r="D47"/>
  <c r="B47"/>
  <c r="D35"/>
  <c r="D36"/>
  <c r="B36"/>
  <c r="B35"/>
  <c r="B11" i="5" s="1"/>
  <c r="J24" i="2"/>
  <c r="J23"/>
  <c r="H23"/>
  <c r="D24"/>
  <c r="B24"/>
  <c r="D23"/>
  <c r="B23"/>
  <c r="G49"/>
  <c r="G25"/>
  <c r="G13"/>
  <c r="J46"/>
  <c r="H46"/>
  <c r="D46"/>
  <c r="B46"/>
  <c r="C45"/>
  <c r="B45"/>
  <c r="D34"/>
  <c r="B34"/>
  <c r="C33"/>
  <c r="B33"/>
  <c r="J22"/>
  <c r="H22"/>
  <c r="D22"/>
  <c r="B22"/>
  <c r="C21"/>
  <c r="H12"/>
  <c r="H26" i="5" s="1"/>
  <c r="J47" i="6" l="1"/>
  <c r="J48"/>
  <c r="B23" i="5"/>
  <c r="B27" s="1"/>
  <c r="B13"/>
  <c r="C21" i="6"/>
  <c r="C13"/>
  <c r="D47"/>
  <c r="H46"/>
  <c r="D24" i="5"/>
  <c r="J24"/>
  <c r="J26"/>
  <c r="C27"/>
  <c r="H25"/>
  <c r="J46" i="6"/>
  <c r="J22"/>
  <c r="H22"/>
  <c r="D23"/>
  <c r="J24"/>
  <c r="H35"/>
  <c r="D36"/>
  <c r="H23"/>
  <c r="D24"/>
  <c r="C13" i="5"/>
  <c r="H24" i="2"/>
  <c r="H48"/>
  <c r="C33" i="6"/>
  <c r="C45"/>
  <c r="H12"/>
  <c r="H36" s="1"/>
  <c r="B23"/>
  <c r="B24"/>
  <c r="B35"/>
  <c r="B36"/>
  <c r="B45"/>
  <c r="B21"/>
  <c r="B49" i="2"/>
  <c r="B37"/>
  <c r="C37"/>
  <c r="C49"/>
  <c r="B25"/>
  <c r="C25"/>
  <c r="H48" i="6" l="1"/>
  <c r="H24"/>
  <c r="C13" i="2" l="1"/>
  <c r="E9" i="5"/>
  <c r="E23" s="1"/>
  <c r="E27" s="1"/>
  <c r="D9"/>
  <c r="D23" s="1"/>
  <c r="D27" s="1"/>
  <c r="I9" l="1"/>
  <c r="I23" s="1"/>
  <c r="I27" s="1"/>
  <c r="H9"/>
  <c r="E13"/>
  <c r="D13"/>
  <c r="H9" i="6"/>
  <c r="D9"/>
  <c r="D13" s="1"/>
  <c r="I9"/>
  <c r="E9"/>
  <c r="H45" i="2"/>
  <c r="H49" s="1"/>
  <c r="H21"/>
  <c r="H25" s="1"/>
  <c r="I21"/>
  <c r="I25" s="1"/>
  <c r="I45"/>
  <c r="I49" s="1"/>
  <c r="E21"/>
  <c r="E25" s="1"/>
  <c r="E45"/>
  <c r="E49" s="1"/>
  <c r="E33"/>
  <c r="E37" s="1"/>
  <c r="D45"/>
  <c r="D49" s="1"/>
  <c r="D33"/>
  <c r="D37" s="1"/>
  <c r="D21"/>
  <c r="D25" s="1"/>
  <c r="D13"/>
  <c r="I13"/>
  <c r="E13"/>
  <c r="H13"/>
  <c r="H23" i="5" l="1"/>
  <c r="H27" s="1"/>
  <c r="H13"/>
  <c r="K9"/>
  <c r="K23" s="1"/>
  <c r="K27" s="1"/>
  <c r="J9"/>
  <c r="I13"/>
  <c r="K9" i="6"/>
  <c r="J9"/>
  <c r="E45"/>
  <c r="E49" s="1"/>
  <c r="E13"/>
  <c r="E21"/>
  <c r="E25" s="1"/>
  <c r="E33"/>
  <c r="E37" s="1"/>
  <c r="I13"/>
  <c r="I21"/>
  <c r="I25" s="1"/>
  <c r="I45"/>
  <c r="I49" s="1"/>
  <c r="I33"/>
  <c r="I37" s="1"/>
  <c r="D33"/>
  <c r="D37" s="1"/>
  <c r="D45"/>
  <c r="D49" s="1"/>
  <c r="D21"/>
  <c r="D25" s="1"/>
  <c r="H13"/>
  <c r="H45"/>
  <c r="H49" s="1"/>
  <c r="H33"/>
  <c r="H37" s="1"/>
  <c r="H21"/>
  <c r="H25" s="1"/>
  <c r="J45" i="2"/>
  <c r="J49" s="1"/>
  <c r="J21"/>
  <c r="J25" s="1"/>
  <c r="K21"/>
  <c r="K25" s="1"/>
  <c r="K45"/>
  <c r="K49" s="1"/>
  <c r="J13"/>
  <c r="K13"/>
  <c r="J23" i="5" l="1"/>
  <c r="J27" s="1"/>
  <c r="J13"/>
  <c r="K13"/>
  <c r="J21" i="6"/>
  <c r="J25" s="1"/>
  <c r="J45"/>
  <c r="J49" s="1"/>
  <c r="J33"/>
  <c r="J37" s="1"/>
  <c r="J13"/>
  <c r="K45"/>
  <c r="K49" s="1"/>
  <c r="K13"/>
  <c r="K21"/>
  <c r="K25" s="1"/>
  <c r="K33"/>
  <c r="K37" s="1"/>
  <c r="B13" l="1"/>
  <c r="B34"/>
  <c r="B22"/>
  <c r="C25" s="1"/>
  <c r="B46"/>
  <c r="C49" s="1"/>
  <c r="C37" l="1"/>
  <c r="B37"/>
  <c r="B25"/>
  <c r="B49"/>
</calcChain>
</file>

<file path=xl/sharedStrings.xml><?xml version="1.0" encoding="utf-8"?>
<sst xmlns="http://schemas.openxmlformats.org/spreadsheetml/2006/main" count="469" uniqueCount="56">
  <si>
    <t>полотно</t>
  </si>
  <si>
    <t>короб</t>
  </si>
  <si>
    <t>ширина</t>
  </si>
  <si>
    <t>высота</t>
  </si>
  <si>
    <t>хром</t>
  </si>
  <si>
    <t>черный</t>
  </si>
  <si>
    <t>без кромки</t>
  </si>
  <si>
    <t>39 мм</t>
  </si>
  <si>
    <t>42 мм</t>
  </si>
  <si>
    <t>59 мм</t>
  </si>
  <si>
    <t>54 мм</t>
  </si>
  <si>
    <t>толщина полота</t>
  </si>
  <si>
    <t>РРЦ</t>
  </si>
  <si>
    <t>полотна без кромки</t>
  </si>
  <si>
    <t>полотна с кромкой</t>
  </si>
  <si>
    <t>цвет алюминия</t>
  </si>
  <si>
    <t>открывание</t>
  </si>
  <si>
    <t>прямое</t>
  </si>
  <si>
    <t>обратное</t>
  </si>
  <si>
    <t>ЦЕНЫ ОПТ</t>
  </si>
  <si>
    <t>Итого комплект 
с 2я петлями</t>
  </si>
  <si>
    <t>Итого комплект 
с 3я петлями</t>
  </si>
  <si>
    <t>Комплекты для скрытых дверей</t>
  </si>
  <si>
    <t>Полотно грунт (600-800)</t>
  </si>
  <si>
    <t>Короб ЦА 39/59</t>
  </si>
  <si>
    <t xml:space="preserve">Полотно грунт </t>
  </si>
  <si>
    <t>Короб ЦА541</t>
  </si>
  <si>
    <t>Полотно грунт (900)</t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</si>
  <si>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2000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600-800</t>
    </r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</si>
  <si>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2100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600-800</t>
    </r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</si>
  <si>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2200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600-800</t>
    </r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</si>
  <si>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2300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600-800</t>
    </r>
  </si>
  <si>
    <t>Наценки за изменение габаритов</t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</si>
  <si>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2000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900</t>
    </r>
  </si>
  <si>
    <t>с кромкой</t>
  </si>
  <si>
    <t>Высота</t>
  </si>
  <si>
    <t>Ширина</t>
  </si>
  <si>
    <t>▪</t>
  </si>
  <si>
    <t>РАЗМЕРЫ СКРЫТЫХ ПОЛОТЕН, ПОДДЕРЖИВАЮЩИЕСЯ НА СКЛАДЕ</t>
  </si>
  <si>
    <t>нет</t>
  </si>
  <si>
    <t>Рекомендуемая розничная наценка 50%</t>
  </si>
  <si>
    <t>габариты</t>
  </si>
  <si>
    <t>При покупке от 50 комплектов единоразово скидка 14% на полотна и короба от опта</t>
  </si>
  <si>
    <t>Все цены указаны без НДС. При работе с НДС наценка 5% к опту</t>
  </si>
  <si>
    <t>ОПТ</t>
  </si>
  <si>
    <t>Петля Cemom Moatti универсальная 3D (2шт.)</t>
  </si>
  <si>
    <t>Замок Punto</t>
  </si>
  <si>
    <t xml:space="preserve">Итого комплект </t>
  </si>
  <si>
    <t>Полотно ПВХ Soft белый</t>
  </si>
  <si>
    <t>Короб ЦА541 (черный)</t>
  </si>
  <si>
    <t>Комплекты для скрытых дверей в покрытии Soft по акции с 20.11.2023 по 20.12.2023</t>
  </si>
  <si>
    <t>Петля скрытая  Armadillo 5000</t>
  </si>
  <si>
    <t>Замок Punto *</t>
  </si>
  <si>
    <t>Петля Cemom Moatti **</t>
  </si>
  <si>
    <t>* возможна комплектация с замком TINO (аналог Punto  )</t>
  </si>
  <si>
    <t>** возможна комплектация петлей Armadillo 7000 (аналог Cemom)</t>
  </si>
</sst>
</file>

<file path=xl/styles.xml><?xml version="1.0" encoding="utf-8"?>
<styleSheet xmlns="http://schemas.openxmlformats.org/spreadsheetml/2006/main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_ ;\-#,##0\ 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b/>
      <sz val="8"/>
      <color theme="3" tint="-0.249977111117893"/>
      <name val="Arial"/>
      <family val="2"/>
      <charset val="1"/>
    </font>
    <font>
      <u/>
      <sz val="8"/>
      <color indexed="12"/>
      <name val="Arial"/>
      <family val="2"/>
      <charset val="1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i/>
      <sz val="9"/>
      <name val="Arial"/>
      <family val="2"/>
      <charset val="1"/>
    </font>
    <font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i/>
      <sz val="9"/>
      <color theme="3" tint="-0.499984740745262"/>
      <name val="Arial"/>
      <family val="2"/>
      <charset val="204"/>
    </font>
    <font>
      <i/>
      <sz val="9"/>
      <color theme="3" tint="-0.499984740745262"/>
      <name val="Arial"/>
      <family val="2"/>
      <charset val="204"/>
    </font>
    <font>
      <i/>
      <sz val="9"/>
      <color theme="3" tint="-0.499984740745262"/>
      <name val="Arial"/>
      <family val="2"/>
      <charset val="1"/>
    </font>
    <font>
      <i/>
      <sz val="12"/>
      <color theme="3" tint="-0.499984740745262"/>
      <name val="Times New Roman"/>
      <family val="1"/>
      <charset val="204"/>
    </font>
    <font>
      <i/>
      <sz val="9"/>
      <color theme="3" tint="-0.499984740745262"/>
      <name val="Times New Roman"/>
      <family val="1"/>
      <charset val="204"/>
    </font>
    <font>
      <sz val="10"/>
      <color theme="3" tint="-0.499984740745262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b/>
      <sz val="10"/>
      <color theme="3" tint="-0.499984740745262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  <font>
      <b/>
      <sz val="16"/>
      <name val="Arial"/>
      <family val="2"/>
      <charset val="204"/>
    </font>
    <font>
      <sz val="12"/>
      <color theme="3" tint="-0.499984740745262"/>
      <name val="Calibri"/>
      <family val="2"/>
      <charset val="204"/>
      <scheme val="minor"/>
    </font>
    <font>
      <sz val="8"/>
      <color theme="3" tint="-0.499984740745262"/>
      <name val="Arial"/>
      <family val="2"/>
      <charset val="1"/>
    </font>
    <font>
      <b/>
      <sz val="8"/>
      <color theme="3" tint="-0.499984740745262"/>
      <name val="Arial"/>
      <family val="2"/>
      <charset val="1"/>
    </font>
    <font>
      <sz val="12"/>
      <color theme="3" tint="-0.499984740745262"/>
      <name val="Arial"/>
      <family val="2"/>
      <charset val="1"/>
    </font>
    <font>
      <b/>
      <sz val="16"/>
      <color theme="3" tint="0.39997558519241921"/>
      <name val="Arial"/>
      <family val="2"/>
      <charset val="204"/>
    </font>
    <font>
      <b/>
      <sz val="12"/>
      <color theme="6" tint="-0.249977111117893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  <scheme val="minor"/>
    </font>
    <font>
      <sz val="22"/>
      <color theme="6" tint="-0.249977111117893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3" tint="0.399975585192419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/>
  </cellStyleXfs>
  <cellXfs count="71">
    <xf numFmtId="0" fontId="0" fillId="0" borderId="0" xfId="0"/>
    <xf numFmtId="0" fontId="2" fillId="0" borderId="0" xfId="3"/>
    <xf numFmtId="9" fontId="0" fillId="0" borderId="0" xfId="2" applyFont="1"/>
    <xf numFmtId="0" fontId="3" fillId="0" borderId="0" xfId="3" applyFont="1"/>
    <xf numFmtId="0" fontId="5" fillId="0" borderId="0" xfId="5"/>
    <xf numFmtId="0" fontId="8" fillId="0" borderId="0" xfId="0" applyFont="1"/>
    <xf numFmtId="164" fontId="12" fillId="0" borderId="1" xfId="3" applyNumberFormat="1" applyFont="1" applyFill="1" applyBorder="1" applyAlignment="1">
      <alignment horizontal="center" vertical="center" wrapText="1"/>
    </xf>
    <xf numFmtId="0" fontId="11" fillId="0" borderId="0" xfId="3" applyFont="1"/>
    <xf numFmtId="0" fontId="9" fillId="0" borderId="0" xfId="0" applyFont="1"/>
    <xf numFmtId="164" fontId="14" fillId="2" borderId="1" xfId="3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7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right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24" fillId="2" borderId="1" xfId="3" applyFont="1" applyFill="1" applyBorder="1" applyAlignment="1">
      <alignment horizontal="right" vertical="center" wrapText="1"/>
    </xf>
    <xf numFmtId="0" fontId="26" fillId="2" borderId="1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0" fontId="28" fillId="0" borderId="1" xfId="3" applyFont="1" applyBorder="1" applyAlignment="1">
      <alignment vertical="center" wrapText="1"/>
    </xf>
    <xf numFmtId="164" fontId="29" fillId="0" borderId="1" xfId="3" applyNumberFormat="1" applyFont="1" applyFill="1" applyBorder="1" applyAlignment="1">
      <alignment horizontal="center" vertical="center" wrapText="1"/>
    </xf>
    <xf numFmtId="0" fontId="30" fillId="2" borderId="1" xfId="3" applyFont="1" applyFill="1" applyBorder="1" applyAlignment="1">
      <alignment horizontal="left" vertical="center" wrapText="1"/>
    </xf>
    <xf numFmtId="164" fontId="31" fillId="2" borderId="1" xfId="3" applyNumberFormat="1" applyFont="1" applyFill="1" applyBorder="1" applyAlignment="1">
      <alignment horizontal="center" vertical="center" wrapText="1"/>
    </xf>
    <xf numFmtId="0" fontId="32" fillId="0" borderId="0" xfId="3" applyFont="1"/>
    <xf numFmtId="0" fontId="33" fillId="0" borderId="0" xfId="0" applyFont="1"/>
    <xf numFmtId="0" fontId="34" fillId="0" borderId="0" xfId="3" applyFont="1"/>
    <xf numFmtId="0" fontId="35" fillId="0" borderId="0" xfId="3" applyFont="1"/>
    <xf numFmtId="0" fontId="36" fillId="0" borderId="0" xfId="3" applyFont="1"/>
    <xf numFmtId="0" fontId="37" fillId="0" borderId="0" xfId="3" applyFont="1"/>
    <xf numFmtId="0" fontId="11" fillId="0" borderId="0" xfId="3" applyFont="1" applyAlignment="1">
      <alignment textRotation="90"/>
    </xf>
    <xf numFmtId="9" fontId="11" fillId="0" borderId="1" xfId="3" applyNumberFormat="1" applyFont="1" applyBorder="1" applyAlignment="1"/>
    <xf numFmtId="9" fontId="11" fillId="0" borderId="1" xfId="3" applyNumberFormat="1" applyFont="1" applyBorder="1" applyAlignment="1">
      <alignment vertical="center"/>
    </xf>
    <xf numFmtId="0" fontId="10" fillId="0" borderId="0" xfId="3" applyFont="1"/>
    <xf numFmtId="0" fontId="37" fillId="0" borderId="0" xfId="3" applyFont="1" applyAlignment="1">
      <alignment horizontal="right"/>
    </xf>
    <xf numFmtId="9" fontId="39" fillId="0" borderId="0" xfId="0" applyNumberFormat="1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43" fillId="2" borderId="1" xfId="3" applyFont="1" applyFill="1" applyBorder="1" applyAlignment="1">
      <alignment horizontal="right" vertical="center"/>
    </xf>
    <xf numFmtId="166" fontId="43" fillId="2" borderId="1" xfId="1" applyNumberFormat="1" applyFont="1" applyFill="1" applyBorder="1"/>
    <xf numFmtId="0" fontId="44" fillId="0" borderId="1" xfId="3" applyFont="1" applyBorder="1" applyAlignment="1">
      <alignment horizontal="center" vertical="center"/>
    </xf>
    <xf numFmtId="164" fontId="8" fillId="0" borderId="0" xfId="0" applyNumberFormat="1" applyFont="1"/>
    <xf numFmtId="9" fontId="11" fillId="0" borderId="0" xfId="2" applyFont="1"/>
    <xf numFmtId="0" fontId="45" fillId="0" borderId="0" xfId="0" applyFont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2" fillId="2" borderId="1" xfId="3" applyFont="1" applyFill="1" applyBorder="1" applyAlignment="1">
      <alignment horizontal="right" vertical="center"/>
    </xf>
    <xf numFmtId="9" fontId="11" fillId="0" borderId="2" xfId="3" applyNumberFormat="1" applyFont="1" applyBorder="1" applyAlignment="1">
      <alignment horizontal="right" vertical="center"/>
    </xf>
    <xf numFmtId="9" fontId="11" fillId="0" borderId="5" xfId="3" applyNumberFormat="1" applyFont="1" applyBorder="1" applyAlignment="1">
      <alignment horizontal="right" vertical="center"/>
    </xf>
    <xf numFmtId="0" fontId="42" fillId="2" borderId="3" xfId="3" applyFont="1" applyFill="1" applyBorder="1" applyAlignment="1">
      <alignment horizontal="center"/>
    </xf>
    <xf numFmtId="0" fontId="42" fillId="2" borderId="4" xfId="3" applyFont="1" applyFill="1" applyBorder="1" applyAlignment="1">
      <alignment horizontal="center"/>
    </xf>
    <xf numFmtId="0" fontId="32" fillId="0" borderId="0" xfId="3" applyFont="1" applyAlignment="1">
      <alignment horizontal="center" wrapText="1"/>
    </xf>
    <xf numFmtId="167" fontId="13" fillId="0" borderId="3" xfId="1" applyNumberFormat="1" applyFont="1" applyBorder="1" applyAlignment="1">
      <alignment horizontal="center" vertical="center"/>
    </xf>
    <xf numFmtId="167" fontId="13" fillId="0" borderId="4" xfId="1" applyNumberFormat="1" applyFont="1" applyBorder="1" applyAlignment="1">
      <alignment horizontal="center" vertical="center"/>
    </xf>
    <xf numFmtId="167" fontId="29" fillId="0" borderId="3" xfId="1" applyNumberFormat="1" applyFont="1" applyBorder="1" applyAlignment="1">
      <alignment horizontal="center" vertical="center"/>
    </xf>
    <xf numFmtId="167" fontId="29" fillId="0" borderId="4" xfId="1" applyNumberFormat="1" applyFont="1" applyBorder="1" applyAlignment="1">
      <alignment horizontal="center" vertical="center"/>
    </xf>
    <xf numFmtId="0" fontId="23" fillId="2" borderId="1" xfId="3" applyFont="1" applyFill="1" applyBorder="1" applyAlignment="1">
      <alignment horizontal="center" wrapText="1"/>
    </xf>
    <xf numFmtId="0" fontId="25" fillId="2" borderId="1" xfId="3" applyFont="1" applyFill="1" applyBorder="1" applyAlignment="1">
      <alignment horizontal="center" wrapText="1"/>
    </xf>
    <xf numFmtId="0" fontId="19" fillId="2" borderId="1" xfId="3" applyFont="1" applyFill="1" applyBorder="1" applyAlignment="1">
      <alignment horizontal="center" wrapText="1"/>
    </xf>
    <xf numFmtId="0" fontId="21" fillId="3" borderId="2" xfId="3" applyFont="1" applyFill="1" applyBorder="1" applyAlignment="1">
      <alignment horizontal="center" wrapText="1"/>
    </xf>
    <xf numFmtId="0" fontId="21" fillId="3" borderId="6" xfId="3" applyFont="1" applyFill="1" applyBorder="1" applyAlignment="1">
      <alignment horizontal="center" wrapText="1"/>
    </xf>
    <xf numFmtId="0" fontId="21" fillId="3" borderId="5" xfId="3" applyFont="1" applyFill="1" applyBorder="1" applyAlignment="1">
      <alignment horizontal="center" wrapText="1"/>
    </xf>
    <xf numFmtId="0" fontId="21" fillId="2" borderId="1" xfId="3" applyFont="1" applyFill="1" applyBorder="1" applyAlignment="1">
      <alignment horizontal="center" wrapText="1"/>
    </xf>
    <xf numFmtId="167" fontId="29" fillId="0" borderId="1" xfId="1" applyNumberFormat="1" applyFont="1" applyBorder="1" applyAlignment="1">
      <alignment horizontal="center" vertical="center"/>
    </xf>
    <xf numFmtId="0" fontId="21" fillId="3" borderId="1" xfId="3" applyFont="1" applyFill="1" applyBorder="1" applyAlignment="1">
      <alignment horizontal="center" wrapText="1"/>
    </xf>
    <xf numFmtId="167" fontId="13" fillId="0" borderId="1" xfId="1" applyNumberFormat="1" applyFont="1" applyBorder="1" applyAlignment="1">
      <alignment horizontal="center" vertical="center"/>
    </xf>
  </cellXfs>
  <cellStyles count="6">
    <cellStyle name="Гиперссылка 6" xfId="4"/>
    <cellStyle name="Обычный" xfId="0" builtinId="0"/>
    <cellStyle name="Обычный 2" xfId="3"/>
    <cellStyle name="Обычный 2 3" xfId="5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B9" sqref="B9"/>
    </sheetView>
  </sheetViews>
  <sheetFormatPr defaultRowHeight="15"/>
  <cols>
    <col min="1" max="2" width="9.140625" style="37"/>
    <col min="3" max="8" width="10.7109375" customWidth="1"/>
  </cols>
  <sheetData>
    <row r="1" spans="1:8" ht="18.75">
      <c r="A1" s="39" t="s">
        <v>38</v>
      </c>
    </row>
    <row r="3" spans="1:8">
      <c r="A3" s="47" t="s">
        <v>35</v>
      </c>
      <c r="B3" s="47" t="s">
        <v>36</v>
      </c>
      <c r="C3" s="50" t="s">
        <v>6</v>
      </c>
      <c r="D3" s="50"/>
      <c r="E3" s="50" t="s">
        <v>34</v>
      </c>
      <c r="F3" s="50"/>
      <c r="G3" s="50"/>
      <c r="H3" s="50"/>
    </row>
    <row r="4" spans="1:8">
      <c r="A4" s="48"/>
      <c r="B4" s="48"/>
      <c r="C4" s="50" t="s">
        <v>17</v>
      </c>
      <c r="D4" s="50" t="s">
        <v>18</v>
      </c>
      <c r="E4" s="50" t="s">
        <v>17</v>
      </c>
      <c r="F4" s="50"/>
      <c r="G4" s="50" t="s">
        <v>18</v>
      </c>
      <c r="H4" s="50"/>
    </row>
    <row r="5" spans="1:8">
      <c r="A5" s="49"/>
      <c r="B5" s="49"/>
      <c r="C5" s="50"/>
      <c r="D5" s="50"/>
      <c r="E5" s="36" t="s">
        <v>4</v>
      </c>
      <c r="F5" s="36" t="s">
        <v>5</v>
      </c>
      <c r="G5" s="36" t="s">
        <v>4</v>
      </c>
      <c r="H5" s="36" t="s">
        <v>5</v>
      </c>
    </row>
    <row r="6" spans="1:8" ht="28.5">
      <c r="A6" s="50">
        <v>2000</v>
      </c>
      <c r="B6" s="36">
        <v>600</v>
      </c>
      <c r="C6" s="38" t="s">
        <v>37</v>
      </c>
      <c r="D6" s="38" t="s">
        <v>37</v>
      </c>
      <c r="E6" s="38" t="s">
        <v>37</v>
      </c>
      <c r="F6" s="38" t="s">
        <v>37</v>
      </c>
      <c r="G6" s="38" t="s">
        <v>37</v>
      </c>
      <c r="H6" s="38" t="s">
        <v>37</v>
      </c>
    </row>
    <row r="7" spans="1:8" ht="28.5">
      <c r="A7" s="50"/>
      <c r="B7" s="36">
        <v>700</v>
      </c>
      <c r="C7" s="38" t="s">
        <v>37</v>
      </c>
      <c r="D7" s="38" t="s">
        <v>37</v>
      </c>
      <c r="E7" s="38" t="s">
        <v>37</v>
      </c>
      <c r="F7" s="38" t="s">
        <v>37</v>
      </c>
      <c r="G7" s="38" t="s">
        <v>37</v>
      </c>
      <c r="H7" s="38" t="s">
        <v>37</v>
      </c>
    </row>
    <row r="8" spans="1:8" ht="28.5">
      <c r="A8" s="50"/>
      <c r="B8" s="36">
        <v>800</v>
      </c>
      <c r="C8" s="38" t="s">
        <v>37</v>
      </c>
      <c r="D8" s="38" t="s">
        <v>37</v>
      </c>
      <c r="E8" s="38" t="s">
        <v>37</v>
      </c>
      <c r="F8" s="38" t="s">
        <v>37</v>
      </c>
      <c r="G8" s="38" t="s">
        <v>37</v>
      </c>
      <c r="H8" s="38" t="s">
        <v>37</v>
      </c>
    </row>
    <row r="9" spans="1:8" ht="28.5">
      <c r="A9" s="50"/>
      <c r="B9" s="36">
        <v>900</v>
      </c>
      <c r="C9" s="38" t="s">
        <v>37</v>
      </c>
      <c r="D9" s="38" t="s">
        <v>37</v>
      </c>
      <c r="E9" s="38" t="s">
        <v>37</v>
      </c>
      <c r="F9" s="38" t="s">
        <v>37</v>
      </c>
      <c r="G9" s="38" t="s">
        <v>37</v>
      </c>
      <c r="H9" s="38" t="s">
        <v>37</v>
      </c>
    </row>
    <row r="10" spans="1:8" ht="28.5">
      <c r="A10" s="50">
        <f>A6+100</f>
        <v>2100</v>
      </c>
      <c r="B10" s="36">
        <v>600</v>
      </c>
      <c r="C10" s="38" t="s">
        <v>37</v>
      </c>
      <c r="D10" s="38" t="s">
        <v>37</v>
      </c>
      <c r="E10" s="38" t="s">
        <v>37</v>
      </c>
      <c r="F10" s="38" t="s">
        <v>37</v>
      </c>
      <c r="G10" s="38" t="s">
        <v>37</v>
      </c>
      <c r="H10" s="38" t="s">
        <v>37</v>
      </c>
    </row>
    <row r="11" spans="1:8" ht="28.5">
      <c r="A11" s="50"/>
      <c r="B11" s="36">
        <v>700</v>
      </c>
      <c r="C11" s="38" t="s">
        <v>37</v>
      </c>
      <c r="D11" s="38" t="s">
        <v>37</v>
      </c>
      <c r="E11" s="38" t="s">
        <v>37</v>
      </c>
      <c r="F11" s="38" t="s">
        <v>37</v>
      </c>
      <c r="G11" s="38" t="s">
        <v>37</v>
      </c>
      <c r="H11" s="38" t="s">
        <v>37</v>
      </c>
    </row>
    <row r="12" spans="1:8" ht="28.5">
      <c r="A12" s="50"/>
      <c r="B12" s="36">
        <v>800</v>
      </c>
      <c r="C12" s="38" t="s">
        <v>37</v>
      </c>
      <c r="D12" s="38" t="s">
        <v>37</v>
      </c>
      <c r="E12" s="38" t="s">
        <v>37</v>
      </c>
      <c r="F12" s="38" t="s">
        <v>37</v>
      </c>
      <c r="G12" s="38" t="s">
        <v>37</v>
      </c>
      <c r="H12" s="38" t="s">
        <v>37</v>
      </c>
    </row>
    <row r="13" spans="1:8" hidden="1">
      <c r="A13" s="50"/>
      <c r="B13" s="36">
        <v>900</v>
      </c>
      <c r="C13" s="35"/>
      <c r="D13" s="35"/>
      <c r="E13" s="35"/>
      <c r="F13" s="35"/>
      <c r="G13" s="35"/>
      <c r="H13" s="35"/>
    </row>
    <row r="14" spans="1:8" ht="28.5">
      <c r="A14" s="50">
        <f t="shared" ref="A14" si="0">A10+100</f>
        <v>2200</v>
      </c>
      <c r="B14" s="36">
        <v>600</v>
      </c>
      <c r="C14" s="38" t="s">
        <v>37</v>
      </c>
      <c r="D14" s="38" t="s">
        <v>37</v>
      </c>
      <c r="E14" s="40" t="s">
        <v>39</v>
      </c>
      <c r="F14" s="40" t="s">
        <v>39</v>
      </c>
      <c r="G14" s="40" t="s">
        <v>39</v>
      </c>
      <c r="H14" s="40" t="s">
        <v>39</v>
      </c>
    </row>
    <row r="15" spans="1:8" ht="28.5">
      <c r="A15" s="50"/>
      <c r="B15" s="36">
        <v>700</v>
      </c>
      <c r="C15" s="38" t="s">
        <v>37</v>
      </c>
      <c r="D15" s="38" t="s">
        <v>37</v>
      </c>
      <c r="E15" s="40" t="s">
        <v>39</v>
      </c>
      <c r="F15" s="40" t="s">
        <v>39</v>
      </c>
      <c r="G15" s="40" t="s">
        <v>39</v>
      </c>
      <c r="H15" s="40" t="s">
        <v>39</v>
      </c>
    </row>
    <row r="16" spans="1:8" ht="28.5">
      <c r="A16" s="50"/>
      <c r="B16" s="36">
        <v>800</v>
      </c>
      <c r="C16" s="38" t="s">
        <v>37</v>
      </c>
      <c r="D16" s="38" t="s">
        <v>37</v>
      </c>
      <c r="E16" s="40" t="s">
        <v>39</v>
      </c>
      <c r="F16" s="40" t="s">
        <v>39</v>
      </c>
      <c r="G16" s="40" t="s">
        <v>39</v>
      </c>
      <c r="H16" s="40" t="s">
        <v>39</v>
      </c>
    </row>
    <row r="17" spans="1:8" hidden="1">
      <c r="A17" s="50"/>
      <c r="B17" s="36">
        <v>900</v>
      </c>
      <c r="C17" s="35"/>
      <c r="D17" s="35"/>
      <c r="E17" s="40" t="s">
        <v>39</v>
      </c>
      <c r="F17" s="40" t="s">
        <v>39</v>
      </c>
      <c r="G17" s="40" t="s">
        <v>39</v>
      </c>
      <c r="H17" s="40" t="s">
        <v>39</v>
      </c>
    </row>
    <row r="18" spans="1:8" ht="28.5">
      <c r="A18" s="50">
        <f t="shared" ref="A18" si="1">A14+100</f>
        <v>2300</v>
      </c>
      <c r="B18" s="36">
        <v>600</v>
      </c>
      <c r="C18" s="38" t="s">
        <v>37</v>
      </c>
      <c r="D18" s="38" t="s">
        <v>37</v>
      </c>
      <c r="E18" s="38" t="s">
        <v>37</v>
      </c>
      <c r="F18" s="38" t="s">
        <v>37</v>
      </c>
      <c r="G18" s="38" t="s">
        <v>37</v>
      </c>
      <c r="H18" s="38" t="s">
        <v>37</v>
      </c>
    </row>
    <row r="19" spans="1:8" ht="28.5">
      <c r="A19" s="50"/>
      <c r="B19" s="36">
        <v>700</v>
      </c>
      <c r="C19" s="38" t="s">
        <v>37</v>
      </c>
      <c r="D19" s="38" t="s">
        <v>37</v>
      </c>
      <c r="E19" s="38" t="s">
        <v>37</v>
      </c>
      <c r="F19" s="38" t="s">
        <v>37</v>
      </c>
      <c r="G19" s="38" t="s">
        <v>37</v>
      </c>
      <c r="H19" s="38" t="s">
        <v>37</v>
      </c>
    </row>
    <row r="20" spans="1:8" ht="28.5">
      <c r="A20" s="50"/>
      <c r="B20" s="36">
        <v>800</v>
      </c>
      <c r="C20" s="38" t="s">
        <v>37</v>
      </c>
      <c r="D20" s="38" t="s">
        <v>37</v>
      </c>
      <c r="E20" s="38" t="s">
        <v>37</v>
      </c>
      <c r="F20" s="38" t="s">
        <v>37</v>
      </c>
      <c r="G20" s="38" t="s">
        <v>37</v>
      </c>
      <c r="H20" s="38" t="s">
        <v>37</v>
      </c>
    </row>
    <row r="21" spans="1:8" hidden="1">
      <c r="A21" s="50"/>
      <c r="B21" s="36">
        <v>900</v>
      </c>
      <c r="C21" s="35"/>
      <c r="D21" s="35"/>
      <c r="E21" s="35"/>
      <c r="F21" s="35"/>
      <c r="G21" s="35"/>
      <c r="H21" s="35"/>
    </row>
  </sheetData>
  <mergeCells count="12">
    <mergeCell ref="A6:A9"/>
    <mergeCell ref="A10:A13"/>
    <mergeCell ref="A14:A17"/>
    <mergeCell ref="A18:A21"/>
    <mergeCell ref="A3:A5"/>
    <mergeCell ref="B3:B5"/>
    <mergeCell ref="E4:F4"/>
    <mergeCell ref="G4:H4"/>
    <mergeCell ref="C4:C5"/>
    <mergeCell ref="D4:D5"/>
    <mergeCell ref="C3:D3"/>
    <mergeCell ref="E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3:Q14"/>
  <sheetViews>
    <sheetView workbookViewId="0">
      <selection activeCell="B12" sqref="B12"/>
    </sheetView>
  </sheetViews>
  <sheetFormatPr defaultRowHeight="15"/>
  <cols>
    <col min="2" max="2" width="12" customWidth="1"/>
    <col min="3" max="5" width="22.5703125" customWidth="1"/>
  </cols>
  <sheetData>
    <row r="3" spans="1:17" s="1" customFormat="1" ht="15.75">
      <c r="A3" s="32">
        <v>1</v>
      </c>
      <c r="B3" s="7" t="s">
        <v>32</v>
      </c>
      <c r="C3" s="7"/>
      <c r="D3" s="29"/>
      <c r="E3" s="7"/>
      <c r="F3" s="7"/>
      <c r="G3" s="2"/>
      <c r="H3" s="25"/>
      <c r="I3" s="26"/>
      <c r="J3" s="26"/>
      <c r="K3" s="26"/>
      <c r="L3" s="25"/>
      <c r="N3" s="4"/>
      <c r="O3" s="4"/>
      <c r="P3" s="4"/>
      <c r="Q3" s="3"/>
    </row>
    <row r="4" spans="1:17" s="1" customFormat="1" ht="15.75">
      <c r="B4" s="54" t="s">
        <v>41</v>
      </c>
      <c r="C4" s="55"/>
      <c r="D4" s="43" t="s">
        <v>0</v>
      </c>
      <c r="E4" s="43" t="s">
        <v>1</v>
      </c>
      <c r="F4" s="7"/>
      <c r="H4" s="25"/>
      <c r="I4" s="25"/>
      <c r="J4" s="25"/>
      <c r="K4" s="26"/>
      <c r="L4" s="25"/>
      <c r="O4" s="4"/>
      <c r="P4" s="4"/>
      <c r="Q4" s="3"/>
    </row>
    <row r="5" spans="1:17" s="1" customFormat="1">
      <c r="B5" s="41" t="s">
        <v>2</v>
      </c>
      <c r="C5" s="42">
        <v>900</v>
      </c>
      <c r="D5" s="30">
        <v>0.1</v>
      </c>
      <c r="E5" s="30">
        <v>0.05</v>
      </c>
      <c r="F5" s="7"/>
      <c r="H5" s="25"/>
      <c r="I5" s="25"/>
      <c r="J5" s="25"/>
      <c r="K5" s="26"/>
      <c r="L5" s="25"/>
      <c r="Q5" s="3"/>
    </row>
    <row r="6" spans="1:17" s="1" customFormat="1">
      <c r="B6" s="51" t="s">
        <v>3</v>
      </c>
      <c r="C6" s="42">
        <v>2100</v>
      </c>
      <c r="D6" s="31">
        <v>0.1</v>
      </c>
      <c r="E6" s="52">
        <v>0.25</v>
      </c>
      <c r="F6" s="7"/>
      <c r="H6" s="25"/>
      <c r="I6" s="25"/>
      <c r="J6" s="25"/>
      <c r="K6" s="26"/>
      <c r="L6" s="25"/>
      <c r="Q6" s="3"/>
    </row>
    <row r="7" spans="1:17" s="1" customFormat="1">
      <c r="B7" s="51"/>
      <c r="C7" s="42">
        <v>2200</v>
      </c>
      <c r="D7" s="31">
        <v>0.25</v>
      </c>
      <c r="E7" s="53"/>
      <c r="F7" s="7"/>
      <c r="H7" s="25"/>
      <c r="I7" s="25"/>
      <c r="J7" s="25"/>
      <c r="K7" s="26"/>
      <c r="L7" s="25"/>
      <c r="Q7" s="3"/>
    </row>
    <row r="8" spans="1:17" s="1" customFormat="1">
      <c r="B8" s="51"/>
      <c r="C8" s="42">
        <v>2300</v>
      </c>
      <c r="D8" s="31">
        <v>0.4</v>
      </c>
      <c r="E8" s="31">
        <v>0.5</v>
      </c>
      <c r="F8" s="7"/>
      <c r="H8" s="25"/>
      <c r="I8" s="25"/>
      <c r="J8" s="25"/>
      <c r="K8" s="26"/>
      <c r="L8" s="25"/>
      <c r="Q8" s="3"/>
    </row>
    <row r="9" spans="1:17" ht="15.75">
      <c r="B9" s="5"/>
      <c r="C9" s="5"/>
      <c r="D9" s="5"/>
      <c r="E9" s="5"/>
      <c r="F9" s="5"/>
    </row>
    <row r="10" spans="1:17" s="1" customFormat="1" ht="15.75">
      <c r="A10" s="32">
        <v>2</v>
      </c>
      <c r="B10" s="7" t="s">
        <v>43</v>
      </c>
      <c r="C10" s="7"/>
      <c r="D10" s="29"/>
      <c r="E10" s="7"/>
      <c r="F10" s="7"/>
      <c r="G10" s="2"/>
      <c r="H10" s="25"/>
      <c r="I10" s="26"/>
      <c r="J10" s="26"/>
      <c r="K10" s="26"/>
      <c r="L10" s="25"/>
      <c r="N10" s="4"/>
      <c r="O10" s="4"/>
      <c r="P10" s="4"/>
      <c r="Q10" s="3"/>
    </row>
    <row r="12" spans="1:17" s="1" customFormat="1" ht="15.75">
      <c r="A12" s="32">
        <v>3</v>
      </c>
      <c r="B12" s="7" t="s">
        <v>42</v>
      </c>
      <c r="C12" s="7"/>
      <c r="D12" s="29"/>
      <c r="E12" s="7"/>
      <c r="F12" s="7"/>
      <c r="G12" s="2"/>
      <c r="H12" s="25"/>
      <c r="I12" s="26"/>
      <c r="J12" s="26"/>
      <c r="K12" s="26"/>
      <c r="L12" s="25"/>
      <c r="N12" s="4"/>
      <c r="O12" s="4"/>
      <c r="P12" s="4"/>
      <c r="Q12" s="3"/>
    </row>
    <row r="14" spans="1:17" s="1" customFormat="1" ht="15.75">
      <c r="A14" s="32">
        <v>4</v>
      </c>
      <c r="B14" s="7" t="s">
        <v>40</v>
      </c>
      <c r="C14" s="7"/>
      <c r="D14" s="29"/>
      <c r="E14" s="7"/>
      <c r="F14" s="7"/>
      <c r="G14" s="2"/>
      <c r="H14" s="25"/>
      <c r="I14" s="26"/>
      <c r="J14" s="26"/>
      <c r="K14" s="26"/>
      <c r="L14" s="25"/>
      <c r="N14" s="4"/>
      <c r="O14" s="4"/>
      <c r="P14" s="4"/>
      <c r="Q14" s="3"/>
    </row>
  </sheetData>
  <mergeCells count="3">
    <mergeCell ref="B6:B8"/>
    <mergeCell ref="E6:E7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B1:D25"/>
  <sheetViews>
    <sheetView workbookViewId="0">
      <selection activeCell="B23" sqref="B23"/>
    </sheetView>
  </sheetViews>
  <sheetFormatPr defaultRowHeight="15"/>
  <cols>
    <col min="1" max="1" width="3.42578125" customWidth="1"/>
    <col min="2" max="2" width="37.42578125" customWidth="1"/>
    <col min="3" max="4" width="15.42578125" customWidth="1"/>
  </cols>
  <sheetData>
    <row r="1" spans="2:4" s="5" customFormat="1" ht="42.75" customHeight="1">
      <c r="B1" s="56" t="s">
        <v>50</v>
      </c>
      <c r="C1" s="56"/>
      <c r="D1" s="56"/>
    </row>
    <row r="2" spans="2:4" s="5" customFormat="1" ht="9" customHeight="1">
      <c r="B2" s="24"/>
      <c r="C2" s="24"/>
      <c r="D2" s="24"/>
    </row>
    <row r="3" spans="2:4" s="5" customFormat="1" ht="15.75">
      <c r="B3" s="46" t="s">
        <v>44</v>
      </c>
      <c r="C3" s="24"/>
      <c r="D3" s="24"/>
    </row>
    <row r="4" spans="2:4" s="5" customFormat="1" ht="15.75">
      <c r="B4" s="8" t="s">
        <v>28</v>
      </c>
      <c r="C4" s="24"/>
      <c r="D4" s="24"/>
    </row>
    <row r="5" spans="2:4" s="5" customFormat="1" ht="15.75" customHeight="1">
      <c r="B5" s="61" t="s">
        <v>14</v>
      </c>
      <c r="C5" s="61"/>
      <c r="D5" s="61"/>
    </row>
    <row r="6" spans="2:4" s="10" customFormat="1" ht="12">
      <c r="B6" s="16" t="s">
        <v>15</v>
      </c>
      <c r="C6" s="62" t="s">
        <v>5</v>
      </c>
      <c r="D6" s="62"/>
    </row>
    <row r="7" spans="2:4" s="5" customFormat="1" ht="15.75" customHeight="1">
      <c r="B7" s="16" t="s">
        <v>16</v>
      </c>
      <c r="C7" s="17" t="s">
        <v>17</v>
      </c>
      <c r="D7" s="17" t="s">
        <v>18</v>
      </c>
    </row>
    <row r="8" spans="2:4" s="10" customFormat="1" ht="24" customHeight="1">
      <c r="B8" s="16" t="s">
        <v>11</v>
      </c>
      <c r="C8" s="18" t="s">
        <v>8</v>
      </c>
      <c r="D8" s="18" t="s">
        <v>10</v>
      </c>
    </row>
    <row r="9" spans="2:4" s="5" customFormat="1" ht="27" customHeight="1">
      <c r="B9" s="19" t="s">
        <v>48</v>
      </c>
      <c r="C9" s="6">
        <v>9900</v>
      </c>
      <c r="D9" s="6">
        <v>11300</v>
      </c>
    </row>
    <row r="10" spans="2:4" s="5" customFormat="1" ht="27" customHeight="1">
      <c r="B10" s="19" t="s">
        <v>49</v>
      </c>
      <c r="C10" s="57">
        <v>7300</v>
      </c>
      <c r="D10" s="58"/>
    </row>
    <row r="11" spans="2:4" s="5" customFormat="1" ht="27" customHeight="1">
      <c r="B11" s="19" t="s">
        <v>45</v>
      </c>
      <c r="C11" s="59">
        <v>2210</v>
      </c>
      <c r="D11" s="60"/>
    </row>
    <row r="12" spans="2:4" s="5" customFormat="1" ht="27" customHeight="1">
      <c r="B12" s="19" t="s">
        <v>46</v>
      </c>
      <c r="C12" s="59">
        <v>650</v>
      </c>
      <c r="D12" s="60"/>
    </row>
    <row r="13" spans="2:4" s="8" customFormat="1" ht="27" customHeight="1">
      <c r="B13" s="21" t="s">
        <v>47</v>
      </c>
      <c r="C13" s="22">
        <f>C9+C10+C11+C12</f>
        <v>20060</v>
      </c>
      <c r="D13" s="22">
        <f>D9+C10+C11+C12</f>
        <v>21460</v>
      </c>
    </row>
    <row r="14" spans="2:4" s="5" customFormat="1" ht="15.75">
      <c r="B14" s="24"/>
      <c r="C14" s="24"/>
      <c r="D14" s="24"/>
    </row>
    <row r="15" spans="2:4" s="5" customFormat="1" ht="15.75">
      <c r="B15" s="46" t="s">
        <v>12</v>
      </c>
      <c r="C15" s="24"/>
      <c r="D15" s="24"/>
    </row>
    <row r="16" spans="2:4" s="5" customFormat="1" ht="15.75">
      <c r="B16" s="8" t="s">
        <v>28</v>
      </c>
      <c r="C16" s="24"/>
      <c r="D16" s="24"/>
    </row>
    <row r="17" spans="2:4" s="5" customFormat="1" ht="15.75" customHeight="1">
      <c r="B17" s="61" t="s">
        <v>14</v>
      </c>
      <c r="C17" s="61"/>
      <c r="D17" s="61"/>
    </row>
    <row r="18" spans="2:4" s="10" customFormat="1" ht="12">
      <c r="B18" s="16" t="s">
        <v>15</v>
      </c>
      <c r="C18" s="62" t="s">
        <v>5</v>
      </c>
      <c r="D18" s="62"/>
    </row>
    <row r="19" spans="2:4" s="5" customFormat="1" ht="15.75" customHeight="1">
      <c r="B19" s="16" t="s">
        <v>16</v>
      </c>
      <c r="C19" s="17" t="s">
        <v>17</v>
      </c>
      <c r="D19" s="17" t="s">
        <v>18</v>
      </c>
    </row>
    <row r="20" spans="2:4" s="10" customFormat="1" ht="24" customHeight="1">
      <c r="B20" s="16" t="s">
        <v>11</v>
      </c>
      <c r="C20" s="18" t="s">
        <v>8</v>
      </c>
      <c r="D20" s="18" t="s">
        <v>10</v>
      </c>
    </row>
    <row r="21" spans="2:4" s="5" customFormat="1" ht="27" customHeight="1">
      <c r="B21" s="19" t="s">
        <v>48</v>
      </c>
      <c r="C21" s="6">
        <v>14750</v>
      </c>
      <c r="D21" s="6">
        <v>16750</v>
      </c>
    </row>
    <row r="22" spans="2:4" s="5" customFormat="1" ht="27" customHeight="1">
      <c r="B22" s="19" t="s">
        <v>49</v>
      </c>
      <c r="C22" s="57">
        <v>10950</v>
      </c>
      <c r="D22" s="58"/>
    </row>
    <row r="23" spans="2:4" s="5" customFormat="1" ht="27" customHeight="1">
      <c r="B23" s="19" t="s">
        <v>45</v>
      </c>
      <c r="C23" s="59">
        <v>3315</v>
      </c>
      <c r="D23" s="60"/>
    </row>
    <row r="24" spans="2:4" s="5" customFormat="1" ht="27" customHeight="1">
      <c r="B24" s="19" t="s">
        <v>46</v>
      </c>
      <c r="C24" s="59">
        <v>975</v>
      </c>
      <c r="D24" s="60"/>
    </row>
    <row r="25" spans="2:4" s="8" customFormat="1" ht="27" customHeight="1">
      <c r="B25" s="21" t="s">
        <v>47</v>
      </c>
      <c r="C25" s="22">
        <f>C21+C22+C23+C24</f>
        <v>29990</v>
      </c>
      <c r="D25" s="22">
        <f>D21+C22+C23+C24</f>
        <v>31990</v>
      </c>
    </row>
  </sheetData>
  <mergeCells count="11">
    <mergeCell ref="B17:D17"/>
    <mergeCell ref="C18:D18"/>
    <mergeCell ref="C22:D22"/>
    <mergeCell ref="C23:D23"/>
    <mergeCell ref="C24:D24"/>
    <mergeCell ref="B1:D1"/>
    <mergeCell ref="C10:D10"/>
    <mergeCell ref="C11:D11"/>
    <mergeCell ref="C12:D12"/>
    <mergeCell ref="B5:D5"/>
    <mergeCell ref="C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52"/>
  <sheetViews>
    <sheetView topLeftCell="A43" zoomScaleNormal="100" zoomScaleSheetLayoutView="98" workbookViewId="0">
      <selection activeCell="G56" sqref="G56"/>
    </sheetView>
  </sheetViews>
  <sheetFormatPr defaultRowHeight="15.75" outlineLevelRow="1"/>
  <cols>
    <col min="1" max="1" width="15.7109375" style="5" customWidth="1"/>
    <col min="2" max="5" width="13.7109375" style="5" customWidth="1"/>
    <col min="6" max="6" width="0.42578125" style="5" customWidth="1"/>
    <col min="7" max="7" width="15.7109375" style="24" customWidth="1"/>
    <col min="8" max="11" width="13.7109375" style="24" customWidth="1"/>
    <col min="12" max="16384" width="9.140625" style="5"/>
  </cols>
  <sheetData>
    <row r="1" spans="1:13" ht="20.25">
      <c r="A1" s="23" t="s">
        <v>22</v>
      </c>
    </row>
    <row r="2" spans="1:13" ht="20.25">
      <c r="A2" s="28" t="s">
        <v>19</v>
      </c>
    </row>
    <row r="3" spans="1:13">
      <c r="B3" s="44"/>
      <c r="C3" s="44"/>
      <c r="D3" s="44"/>
      <c r="E3" s="44"/>
      <c r="G3" s="44"/>
      <c r="H3" s="44"/>
      <c r="I3" s="44"/>
      <c r="J3" s="44"/>
      <c r="K3" s="44"/>
    </row>
    <row r="4" spans="1:13">
      <c r="A4" s="8" t="s">
        <v>28</v>
      </c>
    </row>
    <row r="5" spans="1:13" ht="15.75" customHeight="1">
      <c r="A5" s="67" t="s">
        <v>13</v>
      </c>
      <c r="B5" s="67"/>
      <c r="C5" s="67"/>
      <c r="D5" s="67"/>
      <c r="E5" s="67"/>
      <c r="F5" s="64"/>
      <c r="G5" s="61" t="s">
        <v>14</v>
      </c>
      <c r="H5" s="61"/>
      <c r="I5" s="61"/>
      <c r="J5" s="61"/>
      <c r="K5" s="61"/>
    </row>
    <row r="6" spans="1:13" s="10" customFormat="1" ht="12">
      <c r="A6" s="12" t="s">
        <v>15</v>
      </c>
      <c r="B6" s="63" t="s">
        <v>4</v>
      </c>
      <c r="C6" s="63"/>
      <c r="D6" s="63" t="s">
        <v>5</v>
      </c>
      <c r="E6" s="63"/>
      <c r="F6" s="65"/>
      <c r="G6" s="16" t="s">
        <v>15</v>
      </c>
      <c r="H6" s="62" t="s">
        <v>4</v>
      </c>
      <c r="I6" s="62"/>
      <c r="J6" s="62" t="s">
        <v>5</v>
      </c>
      <c r="K6" s="62"/>
    </row>
    <row r="7" spans="1:13">
      <c r="A7" s="12" t="s">
        <v>16</v>
      </c>
      <c r="B7" s="13" t="s">
        <v>17</v>
      </c>
      <c r="C7" s="13" t="s">
        <v>18</v>
      </c>
      <c r="D7" s="13" t="s">
        <v>17</v>
      </c>
      <c r="E7" s="13" t="s">
        <v>18</v>
      </c>
      <c r="F7" s="65"/>
      <c r="G7" s="16" t="s">
        <v>16</v>
      </c>
      <c r="H7" s="17" t="s">
        <v>17</v>
      </c>
      <c r="I7" s="17" t="s">
        <v>18</v>
      </c>
      <c r="J7" s="17" t="s">
        <v>17</v>
      </c>
      <c r="K7" s="17" t="s">
        <v>18</v>
      </c>
    </row>
    <row r="8" spans="1:13" s="10" customFormat="1" ht="24">
      <c r="A8" s="12" t="s">
        <v>11</v>
      </c>
      <c r="B8" s="11" t="s">
        <v>7</v>
      </c>
      <c r="C8" s="11" t="s">
        <v>9</v>
      </c>
      <c r="D8" s="11" t="s">
        <v>7</v>
      </c>
      <c r="E8" s="11" t="s">
        <v>9</v>
      </c>
      <c r="F8" s="65"/>
      <c r="G8" s="16" t="s">
        <v>11</v>
      </c>
      <c r="H8" s="18" t="s">
        <v>8</v>
      </c>
      <c r="I8" s="18" t="s">
        <v>10</v>
      </c>
      <c r="J8" s="18" t="s">
        <v>8</v>
      </c>
      <c r="K8" s="18" t="s">
        <v>10</v>
      </c>
    </row>
    <row r="9" spans="1:13" ht="39.950000000000003" customHeight="1">
      <c r="A9" s="14" t="s">
        <v>23</v>
      </c>
      <c r="B9" s="6">
        <v>6300</v>
      </c>
      <c r="C9" s="6">
        <v>7500</v>
      </c>
      <c r="D9" s="6">
        <v>6300</v>
      </c>
      <c r="E9" s="6">
        <v>7500</v>
      </c>
      <c r="F9" s="65"/>
      <c r="G9" s="19" t="str">
        <f>A9</f>
        <v>Полотно грунт (600-800)</v>
      </c>
      <c r="H9" s="20">
        <v>7350</v>
      </c>
      <c r="I9" s="20">
        <v>8750</v>
      </c>
      <c r="J9" s="20">
        <v>7900</v>
      </c>
      <c r="K9" s="20">
        <v>9300</v>
      </c>
    </row>
    <row r="10" spans="1:13" ht="39.950000000000003" customHeight="1">
      <c r="A10" s="14" t="s">
        <v>24</v>
      </c>
      <c r="B10" s="57">
        <v>5590</v>
      </c>
      <c r="C10" s="58"/>
      <c r="D10" s="57">
        <v>6990</v>
      </c>
      <c r="E10" s="58"/>
      <c r="F10" s="65"/>
      <c r="G10" s="19" t="s">
        <v>26</v>
      </c>
      <c r="H10" s="59">
        <v>5590</v>
      </c>
      <c r="I10" s="60"/>
      <c r="J10" s="68">
        <v>7300</v>
      </c>
      <c r="K10" s="68"/>
      <c r="M10" s="44"/>
    </row>
    <row r="11" spans="1:13" ht="39.950000000000003" customHeight="1">
      <c r="A11" s="14" t="s">
        <v>51</v>
      </c>
      <c r="B11" s="57">
        <v>1700</v>
      </c>
      <c r="C11" s="58"/>
      <c r="D11" s="57">
        <v>1900</v>
      </c>
      <c r="E11" s="58"/>
      <c r="F11" s="65"/>
      <c r="G11" s="19" t="s">
        <v>53</v>
      </c>
      <c r="H11" s="59">
        <v>1600</v>
      </c>
      <c r="I11" s="60"/>
      <c r="J11" s="59">
        <v>1650</v>
      </c>
      <c r="K11" s="60"/>
    </row>
    <row r="12" spans="1:13" ht="39.950000000000003" customHeight="1">
      <c r="A12" s="19" t="s">
        <v>52</v>
      </c>
      <c r="B12" s="57">
        <v>520</v>
      </c>
      <c r="C12" s="58"/>
      <c r="D12" s="57">
        <v>550</v>
      </c>
      <c r="E12" s="58"/>
      <c r="F12" s="65"/>
      <c r="G12" s="19" t="str">
        <f>A12</f>
        <v>Замок Punto *</v>
      </c>
      <c r="H12" s="59">
        <f>B12</f>
        <v>520</v>
      </c>
      <c r="I12" s="60"/>
      <c r="J12" s="59">
        <f>D12</f>
        <v>550</v>
      </c>
      <c r="K12" s="60"/>
    </row>
    <row r="13" spans="1:13" s="8" customFormat="1" ht="30" customHeight="1">
      <c r="A13" s="15" t="s">
        <v>20</v>
      </c>
      <c r="B13" s="9">
        <f>B9+B10+B11*2+B12</f>
        <v>15810</v>
      </c>
      <c r="C13" s="9">
        <f>C9+B10+B11*2+B12</f>
        <v>17010</v>
      </c>
      <c r="D13" s="9">
        <f>D9+D10+D11*2+D12</f>
        <v>17640</v>
      </c>
      <c r="E13" s="9">
        <f>E9+D10+D11*2+D12</f>
        <v>18840</v>
      </c>
      <c r="F13" s="66"/>
      <c r="G13" s="21" t="str">
        <f>A13</f>
        <v>Итого комплект 
с 2я петлями</v>
      </c>
      <c r="H13" s="22">
        <f>H9+H10+H11*2+H12</f>
        <v>16660</v>
      </c>
      <c r="I13" s="22">
        <f>I9+H10+H11*2+H12</f>
        <v>18060</v>
      </c>
      <c r="J13" s="22">
        <f>J9+J10+J11*2+J12</f>
        <v>19050</v>
      </c>
      <c r="K13" s="22">
        <f>K9+J10+J11*2+J12</f>
        <v>20450</v>
      </c>
    </row>
    <row r="14" spans="1:13">
      <c r="A14" s="7"/>
      <c r="B14" s="7"/>
      <c r="C14" s="7"/>
      <c r="D14" s="7"/>
      <c r="E14" s="7"/>
      <c r="F14" s="7"/>
      <c r="G14" s="27"/>
      <c r="H14" s="27"/>
      <c r="I14" s="27"/>
      <c r="J14" s="27"/>
      <c r="K14" s="27"/>
    </row>
    <row r="15" spans="1:13">
      <c r="A15" s="7"/>
      <c r="B15" s="45"/>
      <c r="C15" s="45"/>
      <c r="D15" s="45"/>
      <c r="E15" s="45"/>
      <c r="F15" s="7"/>
      <c r="G15" s="27"/>
      <c r="H15" s="45"/>
      <c r="I15" s="45"/>
      <c r="J15" s="45"/>
      <c r="K15" s="45"/>
    </row>
    <row r="16" spans="1:13">
      <c r="A16" s="8" t="s">
        <v>29</v>
      </c>
    </row>
    <row r="17" spans="1:11" ht="15.75" customHeight="1" outlineLevel="1">
      <c r="A17" s="67" t="s">
        <v>13</v>
      </c>
      <c r="B17" s="67"/>
      <c r="C17" s="67"/>
      <c r="D17" s="67"/>
      <c r="E17" s="67"/>
      <c r="F17" s="64"/>
      <c r="G17" s="61" t="s">
        <v>14</v>
      </c>
      <c r="H17" s="61"/>
      <c r="I17" s="61"/>
      <c r="J17" s="61"/>
      <c r="K17" s="61"/>
    </row>
    <row r="18" spans="1:11" s="10" customFormat="1" ht="12" outlineLevel="1">
      <c r="A18" s="12" t="s">
        <v>15</v>
      </c>
      <c r="B18" s="63" t="s">
        <v>4</v>
      </c>
      <c r="C18" s="63"/>
      <c r="D18" s="63" t="s">
        <v>5</v>
      </c>
      <c r="E18" s="63"/>
      <c r="F18" s="65"/>
      <c r="G18" s="16" t="s">
        <v>15</v>
      </c>
      <c r="H18" s="62" t="s">
        <v>4</v>
      </c>
      <c r="I18" s="62"/>
      <c r="J18" s="62" t="s">
        <v>5</v>
      </c>
      <c r="K18" s="62"/>
    </row>
    <row r="19" spans="1:11" outlineLevel="1">
      <c r="A19" s="12" t="s">
        <v>16</v>
      </c>
      <c r="B19" s="13" t="s">
        <v>17</v>
      </c>
      <c r="C19" s="13" t="s">
        <v>18</v>
      </c>
      <c r="D19" s="13" t="s">
        <v>17</v>
      </c>
      <c r="E19" s="13" t="s">
        <v>18</v>
      </c>
      <c r="F19" s="65"/>
      <c r="G19" s="16" t="s">
        <v>16</v>
      </c>
      <c r="H19" s="17" t="s">
        <v>17</v>
      </c>
      <c r="I19" s="17" t="s">
        <v>18</v>
      </c>
      <c r="J19" s="17" t="s">
        <v>17</v>
      </c>
      <c r="K19" s="17" t="s">
        <v>18</v>
      </c>
    </row>
    <row r="20" spans="1:11" s="10" customFormat="1" ht="24" outlineLevel="1">
      <c r="A20" s="12" t="s">
        <v>11</v>
      </c>
      <c r="B20" s="11" t="s">
        <v>7</v>
      </c>
      <c r="C20" s="11" t="s">
        <v>9</v>
      </c>
      <c r="D20" s="11" t="s">
        <v>7</v>
      </c>
      <c r="E20" s="11" t="s">
        <v>9</v>
      </c>
      <c r="F20" s="65"/>
      <c r="G20" s="16" t="s">
        <v>11</v>
      </c>
      <c r="H20" s="18" t="s">
        <v>8</v>
      </c>
      <c r="I20" s="18" t="s">
        <v>10</v>
      </c>
      <c r="J20" s="18" t="s">
        <v>8</v>
      </c>
      <c r="K20" s="18" t="s">
        <v>10</v>
      </c>
    </row>
    <row r="21" spans="1:11" ht="39.950000000000003" customHeight="1" outlineLevel="1">
      <c r="A21" s="14" t="s">
        <v>23</v>
      </c>
      <c r="B21" s="6">
        <f>CEILING(B9*(1+наценки!$D$6), 50)</f>
        <v>6950</v>
      </c>
      <c r="C21" s="6">
        <f>CEILING(C9*(1+наценки!$D$6), 50)</f>
        <v>8250</v>
      </c>
      <c r="D21" s="6">
        <f>CEILING(D9*(1+наценки!$D$6), 50)</f>
        <v>6950</v>
      </c>
      <c r="E21" s="6">
        <f>CEILING(E9*(1+наценки!$D$6), 50)</f>
        <v>8250</v>
      </c>
      <c r="F21" s="65"/>
      <c r="G21" s="19" t="str">
        <f>A21</f>
        <v>Полотно грунт (600-800)</v>
      </c>
      <c r="H21" s="20">
        <f>CEILING(H9*(1+наценки!$D$6), 50)</f>
        <v>8100</v>
      </c>
      <c r="I21" s="20">
        <f>CEILING(I9*(1+наценки!$D$6), 50)</f>
        <v>9650</v>
      </c>
      <c r="J21" s="20">
        <f>CEILING(J9*(1+наценки!$D$6), 50)</f>
        <v>8700</v>
      </c>
      <c r="K21" s="20">
        <f>CEILING(K9*(1+наценки!$D$6), 50)</f>
        <v>10250</v>
      </c>
    </row>
    <row r="22" spans="1:11" ht="39.950000000000003" customHeight="1" outlineLevel="1">
      <c r="A22" s="14" t="s">
        <v>24</v>
      </c>
      <c r="B22" s="57">
        <f>CEILING(B10*(1+наценки!$E$6), 50)</f>
        <v>7000</v>
      </c>
      <c r="C22" s="58"/>
      <c r="D22" s="57">
        <f>CEILING(D10*(1+наценки!$E$6), 50)</f>
        <v>8750</v>
      </c>
      <c r="E22" s="58"/>
      <c r="F22" s="65"/>
      <c r="G22" s="19" t="s">
        <v>26</v>
      </c>
      <c r="H22" s="59">
        <f>CEILING(H10*(1+наценки!$E$6), 50)</f>
        <v>7000</v>
      </c>
      <c r="I22" s="60"/>
      <c r="J22" s="59">
        <f>CEILING(J10*(1+наценки!$E$6), 50)</f>
        <v>9150</v>
      </c>
      <c r="K22" s="60"/>
    </row>
    <row r="23" spans="1:11" ht="39.950000000000003" customHeight="1" outlineLevel="1">
      <c r="A23" s="14" t="str">
        <f>A11</f>
        <v>Петля скрытая  Armadillo 5000</v>
      </c>
      <c r="B23" s="57">
        <f>B11</f>
        <v>1700</v>
      </c>
      <c r="C23" s="58"/>
      <c r="D23" s="57">
        <f>D11</f>
        <v>1900</v>
      </c>
      <c r="E23" s="58"/>
      <c r="F23" s="65"/>
      <c r="G23" s="19" t="str">
        <f>G11</f>
        <v>Петля Cemom Moatti **</v>
      </c>
      <c r="H23" s="59">
        <f>H11</f>
        <v>1600</v>
      </c>
      <c r="I23" s="60"/>
      <c r="J23" s="59">
        <f>J11</f>
        <v>1650</v>
      </c>
      <c r="K23" s="60"/>
    </row>
    <row r="24" spans="1:11" ht="39.950000000000003" customHeight="1" outlineLevel="1">
      <c r="A24" s="14" t="str">
        <f>A12</f>
        <v>Замок Punto *</v>
      </c>
      <c r="B24" s="57">
        <f>B12</f>
        <v>520</v>
      </c>
      <c r="C24" s="58"/>
      <c r="D24" s="57">
        <f>D12</f>
        <v>550</v>
      </c>
      <c r="E24" s="58"/>
      <c r="F24" s="65"/>
      <c r="G24" s="19" t="str">
        <f>A24</f>
        <v>Замок Punto *</v>
      </c>
      <c r="H24" s="59">
        <f>H12</f>
        <v>520</v>
      </c>
      <c r="I24" s="60"/>
      <c r="J24" s="59">
        <f>J12</f>
        <v>550</v>
      </c>
      <c r="K24" s="60"/>
    </row>
    <row r="25" spans="1:11" s="8" customFormat="1" ht="25.5" outlineLevel="1">
      <c r="A25" s="15" t="s">
        <v>20</v>
      </c>
      <c r="B25" s="9">
        <f>B21+B22+B23*2+B24</f>
        <v>17870</v>
      </c>
      <c r="C25" s="9">
        <f>C21+B22+B23*2+B24</f>
        <v>19170</v>
      </c>
      <c r="D25" s="9">
        <f>D21+D22+D23*2+D24</f>
        <v>20050</v>
      </c>
      <c r="E25" s="9">
        <f>E21+D22+D23*2+D24</f>
        <v>21350</v>
      </c>
      <c r="F25" s="66"/>
      <c r="G25" s="21" t="str">
        <f>A25</f>
        <v>Итого комплект 
с 2я петлями</v>
      </c>
      <c r="H25" s="22">
        <f>H21+H22+H23*2+H24</f>
        <v>18820</v>
      </c>
      <c r="I25" s="22">
        <f>I21+H22+H23*2+H24</f>
        <v>20370</v>
      </c>
      <c r="J25" s="22">
        <f>J21+J22+J23*2+J24</f>
        <v>21700</v>
      </c>
      <c r="K25" s="22">
        <f>K21+J22+J23*2+J24</f>
        <v>23250</v>
      </c>
    </row>
    <row r="26" spans="1:11">
      <c r="A26" s="7"/>
      <c r="B26" s="7"/>
      <c r="C26" s="7"/>
      <c r="D26" s="7"/>
      <c r="E26" s="7"/>
      <c r="F26" s="7"/>
      <c r="G26" s="27"/>
      <c r="H26" s="27"/>
      <c r="I26" s="27"/>
      <c r="J26" s="27"/>
      <c r="K26" s="27"/>
    </row>
    <row r="28" spans="1:11">
      <c r="A28" s="8" t="s">
        <v>30</v>
      </c>
    </row>
    <row r="29" spans="1:11" ht="15.75" customHeight="1" outlineLevel="1">
      <c r="A29" s="67" t="s">
        <v>13</v>
      </c>
      <c r="B29" s="67"/>
      <c r="C29" s="67"/>
      <c r="D29" s="67"/>
      <c r="E29" s="67"/>
      <c r="F29" s="69"/>
      <c r="G29" s="5"/>
      <c r="H29" s="5"/>
      <c r="I29" s="5"/>
      <c r="J29" s="5"/>
      <c r="K29" s="5"/>
    </row>
    <row r="30" spans="1:11" s="10" customFormat="1" ht="12" outlineLevel="1">
      <c r="A30" s="12" t="s">
        <v>15</v>
      </c>
      <c r="B30" s="63" t="s">
        <v>4</v>
      </c>
      <c r="C30" s="63"/>
      <c r="D30" s="63" t="s">
        <v>5</v>
      </c>
      <c r="E30" s="63"/>
      <c r="F30" s="69"/>
    </row>
    <row r="31" spans="1:11" outlineLevel="1">
      <c r="A31" s="12" t="s">
        <v>16</v>
      </c>
      <c r="B31" s="13" t="s">
        <v>17</v>
      </c>
      <c r="C31" s="13" t="s">
        <v>18</v>
      </c>
      <c r="D31" s="13" t="s">
        <v>17</v>
      </c>
      <c r="E31" s="13" t="s">
        <v>18</v>
      </c>
      <c r="F31" s="69"/>
      <c r="G31" s="5"/>
      <c r="H31" s="5"/>
      <c r="I31" s="5"/>
      <c r="J31" s="5"/>
      <c r="K31" s="5"/>
    </row>
    <row r="32" spans="1:11" s="10" customFormat="1" ht="24" outlineLevel="1">
      <c r="A32" s="12" t="s">
        <v>11</v>
      </c>
      <c r="B32" s="11" t="s">
        <v>7</v>
      </c>
      <c r="C32" s="11" t="s">
        <v>9</v>
      </c>
      <c r="D32" s="11" t="s">
        <v>7</v>
      </c>
      <c r="E32" s="11" t="s">
        <v>9</v>
      </c>
      <c r="F32" s="69"/>
    </row>
    <row r="33" spans="1:11" ht="39.950000000000003" customHeight="1" outlineLevel="1">
      <c r="A33" s="14" t="s">
        <v>23</v>
      </c>
      <c r="B33" s="6">
        <f>CEILING(B9*(1+наценки!$D$7), 50)</f>
        <v>7900</v>
      </c>
      <c r="C33" s="6">
        <f>CEILING(C9*(1+наценки!$D$7), 50)</f>
        <v>9400</v>
      </c>
      <c r="D33" s="6">
        <f>CEILING(D9*(1+наценки!$D$7), 50)</f>
        <v>7900</v>
      </c>
      <c r="E33" s="6">
        <f>CEILING(E9*(1+наценки!$D$7), 50)</f>
        <v>9400</v>
      </c>
      <c r="F33" s="69"/>
      <c r="G33" s="5"/>
      <c r="H33" s="5"/>
      <c r="I33" s="5"/>
      <c r="J33" s="5"/>
      <c r="K33" s="5"/>
    </row>
    <row r="34" spans="1:11" ht="39.950000000000003" customHeight="1" outlineLevel="1">
      <c r="A34" s="14" t="s">
        <v>24</v>
      </c>
      <c r="B34" s="70">
        <f>CEILING(B10*(1+наценки!$E$6), 50)</f>
        <v>7000</v>
      </c>
      <c r="C34" s="70"/>
      <c r="D34" s="70">
        <f>CEILING(D10*(1+наценки!$E$6), 50)</f>
        <v>8750</v>
      </c>
      <c r="E34" s="70"/>
      <c r="F34" s="69"/>
      <c r="G34" s="5"/>
      <c r="H34" s="5"/>
      <c r="I34" s="5"/>
      <c r="J34" s="5"/>
      <c r="K34" s="5"/>
    </row>
    <row r="35" spans="1:11" ht="39.950000000000003" customHeight="1" outlineLevel="1">
      <c r="A35" s="14" t="str">
        <f>A23</f>
        <v>Петля скрытая  Armadillo 5000</v>
      </c>
      <c r="B35" s="70">
        <f>B11</f>
        <v>1700</v>
      </c>
      <c r="C35" s="70"/>
      <c r="D35" s="70">
        <f>D11</f>
        <v>1900</v>
      </c>
      <c r="E35" s="70"/>
      <c r="F35" s="69"/>
      <c r="G35" s="5"/>
      <c r="H35" s="5"/>
      <c r="I35" s="5"/>
      <c r="J35" s="5"/>
      <c r="K35" s="5"/>
    </row>
    <row r="36" spans="1:11" ht="39.950000000000003" customHeight="1" outlineLevel="1">
      <c r="A36" s="14" t="str">
        <f>G24</f>
        <v>Замок Punto *</v>
      </c>
      <c r="B36" s="70">
        <f>B12</f>
        <v>520</v>
      </c>
      <c r="C36" s="70"/>
      <c r="D36" s="70">
        <f>D12</f>
        <v>550</v>
      </c>
      <c r="E36" s="70"/>
      <c r="F36" s="69"/>
      <c r="G36" s="5"/>
      <c r="H36" s="5"/>
      <c r="I36" s="5"/>
      <c r="J36" s="5"/>
      <c r="K36" s="5"/>
    </row>
    <row r="37" spans="1:11" s="8" customFormat="1" ht="25.5" outlineLevel="1">
      <c r="A37" s="15" t="s">
        <v>20</v>
      </c>
      <c r="B37" s="9">
        <f>B33+B34+B35*2+B36</f>
        <v>18820</v>
      </c>
      <c r="C37" s="9">
        <f>C33+B34+B35*2+B36</f>
        <v>20320</v>
      </c>
      <c r="D37" s="9">
        <f>D33+D34+D35*2+D36</f>
        <v>21000</v>
      </c>
      <c r="E37" s="9">
        <f>E33+D34+D35*2+D36</f>
        <v>22500</v>
      </c>
      <c r="F37" s="69"/>
    </row>
    <row r="40" spans="1:11">
      <c r="A40" s="8" t="s">
        <v>31</v>
      </c>
    </row>
    <row r="41" spans="1:11" ht="15.75" customHeight="1" outlineLevel="1">
      <c r="A41" s="67" t="s">
        <v>13</v>
      </c>
      <c r="B41" s="67"/>
      <c r="C41" s="67"/>
      <c r="D41" s="67"/>
      <c r="E41" s="67"/>
      <c r="F41" s="69"/>
      <c r="G41" s="61" t="s">
        <v>14</v>
      </c>
      <c r="H41" s="61"/>
      <c r="I41" s="61"/>
      <c r="J41" s="61"/>
      <c r="K41" s="61"/>
    </row>
    <row r="42" spans="1:11" s="10" customFormat="1" ht="12" outlineLevel="1">
      <c r="A42" s="12" t="s">
        <v>15</v>
      </c>
      <c r="B42" s="63" t="s">
        <v>4</v>
      </c>
      <c r="C42" s="63"/>
      <c r="D42" s="63" t="s">
        <v>5</v>
      </c>
      <c r="E42" s="63"/>
      <c r="F42" s="69"/>
      <c r="G42" s="16" t="s">
        <v>15</v>
      </c>
      <c r="H42" s="62" t="s">
        <v>4</v>
      </c>
      <c r="I42" s="62"/>
      <c r="J42" s="62" t="s">
        <v>5</v>
      </c>
      <c r="K42" s="62"/>
    </row>
    <row r="43" spans="1:11" outlineLevel="1">
      <c r="A43" s="12" t="s">
        <v>16</v>
      </c>
      <c r="B43" s="13" t="s">
        <v>17</v>
      </c>
      <c r="C43" s="13" t="s">
        <v>18</v>
      </c>
      <c r="D43" s="13" t="s">
        <v>17</v>
      </c>
      <c r="E43" s="13" t="s">
        <v>18</v>
      </c>
      <c r="F43" s="69"/>
      <c r="G43" s="16" t="s">
        <v>16</v>
      </c>
      <c r="H43" s="17" t="s">
        <v>17</v>
      </c>
      <c r="I43" s="17" t="s">
        <v>18</v>
      </c>
      <c r="J43" s="17" t="s">
        <v>17</v>
      </c>
      <c r="K43" s="17" t="s">
        <v>18</v>
      </c>
    </row>
    <row r="44" spans="1:11" s="10" customFormat="1" ht="24" outlineLevel="1">
      <c r="A44" s="12" t="s">
        <v>11</v>
      </c>
      <c r="B44" s="11" t="s">
        <v>7</v>
      </c>
      <c r="C44" s="11" t="s">
        <v>9</v>
      </c>
      <c r="D44" s="11" t="s">
        <v>7</v>
      </c>
      <c r="E44" s="11" t="s">
        <v>9</v>
      </c>
      <c r="F44" s="69"/>
      <c r="G44" s="16" t="s">
        <v>11</v>
      </c>
      <c r="H44" s="18" t="s">
        <v>8</v>
      </c>
      <c r="I44" s="18" t="s">
        <v>10</v>
      </c>
      <c r="J44" s="18" t="s">
        <v>8</v>
      </c>
      <c r="K44" s="18" t="s">
        <v>10</v>
      </c>
    </row>
    <row r="45" spans="1:11" ht="39.950000000000003" customHeight="1" outlineLevel="1">
      <c r="A45" s="14" t="s">
        <v>23</v>
      </c>
      <c r="B45" s="6">
        <f>CEILING(B9*(1+наценки!$D$8), 50)</f>
        <v>8850</v>
      </c>
      <c r="C45" s="6">
        <f>CEILING(C9*(1+наценки!$D$8), 50)</f>
        <v>10500</v>
      </c>
      <c r="D45" s="6">
        <f>CEILING(D9*(1+наценки!$D$8), 50)</f>
        <v>8850</v>
      </c>
      <c r="E45" s="6">
        <f>CEILING(E9*(1+наценки!$D$8), 50)</f>
        <v>10500</v>
      </c>
      <c r="F45" s="69"/>
      <c r="G45" s="19" t="str">
        <f>A45</f>
        <v>Полотно грунт (600-800)</v>
      </c>
      <c r="H45" s="20">
        <f>CEILING(H9*(1+наценки!$D$8), 50)</f>
        <v>10300</v>
      </c>
      <c r="I45" s="20">
        <f>CEILING(I9*(1+наценки!$D$8), 50)</f>
        <v>12250</v>
      </c>
      <c r="J45" s="20">
        <f>CEILING(J9*(1+наценки!$D$8), 50)</f>
        <v>11100</v>
      </c>
      <c r="K45" s="20">
        <f>CEILING(K9*(1+наценки!$D$8), 50)</f>
        <v>13050</v>
      </c>
    </row>
    <row r="46" spans="1:11" ht="39.950000000000003" customHeight="1" outlineLevel="1">
      <c r="A46" s="14" t="s">
        <v>24</v>
      </c>
      <c r="B46" s="70">
        <f>CEILING(B10*(1+наценки!$E$8), 50)</f>
        <v>8400</v>
      </c>
      <c r="C46" s="70"/>
      <c r="D46" s="70">
        <f>CEILING(D10*(1+наценки!$E$8), 50)</f>
        <v>10500</v>
      </c>
      <c r="E46" s="70"/>
      <c r="F46" s="69"/>
      <c r="G46" s="19" t="s">
        <v>26</v>
      </c>
      <c r="H46" s="68">
        <f>CEILING(H10*(1+наценки!$E$8), 50)</f>
        <v>8400</v>
      </c>
      <c r="I46" s="68"/>
      <c r="J46" s="68">
        <f>CEILING(J10*(1+наценки!$E$8), 50)</f>
        <v>10950</v>
      </c>
      <c r="K46" s="68"/>
    </row>
    <row r="47" spans="1:11" ht="39.950000000000003" customHeight="1" outlineLevel="1">
      <c r="A47" s="14" t="str">
        <f>A35</f>
        <v>Петля скрытая  Armadillo 5000</v>
      </c>
      <c r="B47" s="70">
        <f>B11</f>
        <v>1700</v>
      </c>
      <c r="C47" s="70"/>
      <c r="D47" s="70">
        <f>D11</f>
        <v>1900</v>
      </c>
      <c r="E47" s="70"/>
      <c r="F47" s="69"/>
      <c r="G47" s="19" t="str">
        <f>G23</f>
        <v>Петля Cemom Moatti **</v>
      </c>
      <c r="H47" s="70">
        <f>H11</f>
        <v>1600</v>
      </c>
      <c r="I47" s="70"/>
      <c r="J47" s="70">
        <f>J11</f>
        <v>1650</v>
      </c>
      <c r="K47" s="70"/>
    </row>
    <row r="48" spans="1:11" ht="39.950000000000003" customHeight="1" outlineLevel="1">
      <c r="A48" s="14" t="str">
        <f>A36</f>
        <v>Замок Punto *</v>
      </c>
      <c r="B48" s="70">
        <f>B12</f>
        <v>520</v>
      </c>
      <c r="C48" s="70"/>
      <c r="D48" s="70">
        <f>D12</f>
        <v>550</v>
      </c>
      <c r="E48" s="70"/>
      <c r="F48" s="69"/>
      <c r="G48" s="19" t="str">
        <f>A48</f>
        <v>Замок Punto *</v>
      </c>
      <c r="H48" s="70">
        <f>H12</f>
        <v>520</v>
      </c>
      <c r="I48" s="70"/>
      <c r="J48" s="70">
        <f>J12</f>
        <v>550</v>
      </c>
      <c r="K48" s="70"/>
    </row>
    <row r="49" spans="1:11" s="8" customFormat="1" ht="25.5" outlineLevel="1">
      <c r="A49" s="15" t="s">
        <v>21</v>
      </c>
      <c r="B49" s="9">
        <f>B45+B46+B47*3+B48</f>
        <v>22870</v>
      </c>
      <c r="C49" s="9">
        <f>C45+B46+B47*3+B48</f>
        <v>24520</v>
      </c>
      <c r="D49" s="9">
        <f>D45+D46+D47*3+D48</f>
        <v>25600</v>
      </c>
      <c r="E49" s="9">
        <f>E45+D46+D47*3+D48</f>
        <v>27250</v>
      </c>
      <c r="F49" s="69"/>
      <c r="G49" s="21" t="str">
        <f>A49</f>
        <v>Итого комплект 
с 3я петлями</v>
      </c>
      <c r="H49" s="22">
        <f>H45+H46+H47*3+H48</f>
        <v>24020</v>
      </c>
      <c r="I49" s="22">
        <f>I45+H46+H47*3+H48</f>
        <v>25970</v>
      </c>
      <c r="J49" s="22">
        <f>J45+J46+J47*3+J48</f>
        <v>27550</v>
      </c>
      <c r="K49" s="22">
        <f>K45+J46+J47*3+J48</f>
        <v>29500</v>
      </c>
    </row>
    <row r="51" spans="1:11">
      <c r="A51" s="5" t="s">
        <v>54</v>
      </c>
    </row>
    <row r="52" spans="1:11">
      <c r="A52" s="5" t="s">
        <v>55</v>
      </c>
    </row>
  </sheetData>
  <mergeCells count="67">
    <mergeCell ref="H46:I46"/>
    <mergeCell ref="J46:K46"/>
    <mergeCell ref="B47:C47"/>
    <mergeCell ref="D36:E36"/>
    <mergeCell ref="B35:C35"/>
    <mergeCell ref="D35:E35"/>
    <mergeCell ref="J48:K48"/>
    <mergeCell ref="A41:E41"/>
    <mergeCell ref="F41:F49"/>
    <mergeCell ref="G41:K41"/>
    <mergeCell ref="B42:C42"/>
    <mergeCell ref="D42:E42"/>
    <mergeCell ref="H42:I42"/>
    <mergeCell ref="J42:K42"/>
    <mergeCell ref="B46:C46"/>
    <mergeCell ref="B48:C48"/>
    <mergeCell ref="D48:E48"/>
    <mergeCell ref="H48:I48"/>
    <mergeCell ref="D46:E46"/>
    <mergeCell ref="D47:E47"/>
    <mergeCell ref="H47:I47"/>
    <mergeCell ref="J47:K47"/>
    <mergeCell ref="B22:C22"/>
    <mergeCell ref="D22:E22"/>
    <mergeCell ref="H22:I22"/>
    <mergeCell ref="D24:E24"/>
    <mergeCell ref="B24:C24"/>
    <mergeCell ref="B23:C23"/>
    <mergeCell ref="A29:E29"/>
    <mergeCell ref="F29:F37"/>
    <mergeCell ref="B30:C30"/>
    <mergeCell ref="D30:E30"/>
    <mergeCell ref="B34:C34"/>
    <mergeCell ref="D34:E34"/>
    <mergeCell ref="B36:C36"/>
    <mergeCell ref="G5:K5"/>
    <mergeCell ref="A5:E5"/>
    <mergeCell ref="D10:E10"/>
    <mergeCell ref="B11:C11"/>
    <mergeCell ref="A17:E17"/>
    <mergeCell ref="G17:K17"/>
    <mergeCell ref="H11:I11"/>
    <mergeCell ref="J11:K11"/>
    <mergeCell ref="D11:E11"/>
    <mergeCell ref="H12:I12"/>
    <mergeCell ref="D12:E12"/>
    <mergeCell ref="F5:F13"/>
    <mergeCell ref="H10:I10"/>
    <mergeCell ref="J10:K10"/>
    <mergeCell ref="D6:E6"/>
    <mergeCell ref="B6:C6"/>
    <mergeCell ref="J22:K22"/>
    <mergeCell ref="D23:E23"/>
    <mergeCell ref="F17:F25"/>
    <mergeCell ref="H24:I24"/>
    <mergeCell ref="J23:K23"/>
    <mergeCell ref="J24:K24"/>
    <mergeCell ref="H23:I23"/>
    <mergeCell ref="H6:I6"/>
    <mergeCell ref="B10:C10"/>
    <mergeCell ref="B18:C18"/>
    <mergeCell ref="J6:K6"/>
    <mergeCell ref="J12:K12"/>
    <mergeCell ref="B12:C12"/>
    <mergeCell ref="D18:E18"/>
    <mergeCell ref="H18:I18"/>
    <mergeCell ref="J18:K18"/>
  </mergeCells>
  <pageMargins left="0.25" right="0.25" top="0.75" bottom="0.75" header="0.3" footer="0.3"/>
  <pageSetup paperSize="9" orientation="landscape" r:id="rId1"/>
  <rowBreaks count="3" manualBreakCount="3">
    <brk id="15" max="16383" man="1"/>
    <brk id="27" max="16383" man="1"/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K52"/>
  <sheetViews>
    <sheetView topLeftCell="A31" zoomScaleNormal="100" zoomScaleSheetLayoutView="98" workbookViewId="0">
      <selection activeCell="A53" sqref="A53"/>
    </sheetView>
  </sheetViews>
  <sheetFormatPr defaultRowHeight="15.75" outlineLevelRow="1"/>
  <cols>
    <col min="1" max="1" width="15.7109375" style="5" customWidth="1"/>
    <col min="2" max="5" width="13.7109375" style="5" customWidth="1"/>
    <col min="6" max="6" width="0.42578125" style="5" customWidth="1"/>
    <col min="7" max="7" width="15.7109375" style="24" customWidth="1"/>
    <col min="8" max="11" width="13.7109375" style="24" customWidth="1"/>
    <col min="12" max="16384" width="9.140625" style="5"/>
  </cols>
  <sheetData>
    <row r="1" spans="1:11" ht="20.25">
      <c r="A1" s="23" t="s">
        <v>22</v>
      </c>
    </row>
    <row r="2" spans="1:11" ht="20.25">
      <c r="A2" s="33" t="s">
        <v>12</v>
      </c>
      <c r="B2" s="34">
        <v>0.5</v>
      </c>
    </row>
    <row r="4" spans="1:11">
      <c r="A4" s="8" t="s">
        <v>28</v>
      </c>
    </row>
    <row r="5" spans="1:11" ht="15.75" customHeight="1">
      <c r="A5" s="67" t="s">
        <v>13</v>
      </c>
      <c r="B5" s="67"/>
      <c r="C5" s="67"/>
      <c r="D5" s="67"/>
      <c r="E5" s="67"/>
      <c r="F5" s="64"/>
      <c r="G5" s="61" t="s">
        <v>14</v>
      </c>
      <c r="H5" s="61"/>
      <c r="I5" s="61"/>
      <c r="J5" s="61"/>
      <c r="K5" s="61"/>
    </row>
    <row r="6" spans="1:11" s="10" customFormat="1" ht="12">
      <c r="A6" s="12" t="s">
        <v>15</v>
      </c>
      <c r="B6" s="63" t="s">
        <v>4</v>
      </c>
      <c r="C6" s="63"/>
      <c r="D6" s="63" t="s">
        <v>5</v>
      </c>
      <c r="E6" s="63"/>
      <c r="F6" s="65"/>
      <c r="G6" s="16" t="s">
        <v>15</v>
      </c>
      <c r="H6" s="62" t="s">
        <v>4</v>
      </c>
      <c r="I6" s="62"/>
      <c r="J6" s="62" t="s">
        <v>5</v>
      </c>
      <c r="K6" s="62"/>
    </row>
    <row r="7" spans="1:11">
      <c r="A7" s="12" t="s">
        <v>16</v>
      </c>
      <c r="B7" s="13" t="s">
        <v>17</v>
      </c>
      <c r="C7" s="13" t="s">
        <v>18</v>
      </c>
      <c r="D7" s="13" t="s">
        <v>17</v>
      </c>
      <c r="E7" s="13" t="s">
        <v>18</v>
      </c>
      <c r="F7" s="65"/>
      <c r="G7" s="16" t="s">
        <v>16</v>
      </c>
      <c r="H7" s="17" t="s">
        <v>17</v>
      </c>
      <c r="I7" s="17" t="s">
        <v>18</v>
      </c>
      <c r="J7" s="17" t="s">
        <v>17</v>
      </c>
      <c r="K7" s="17" t="s">
        <v>18</v>
      </c>
    </row>
    <row r="8" spans="1:11" s="10" customFormat="1" ht="24">
      <c r="A8" s="12" t="s">
        <v>11</v>
      </c>
      <c r="B8" s="11" t="s">
        <v>7</v>
      </c>
      <c r="C8" s="11" t="s">
        <v>9</v>
      </c>
      <c r="D8" s="11" t="s">
        <v>7</v>
      </c>
      <c r="E8" s="11" t="s">
        <v>9</v>
      </c>
      <c r="F8" s="65"/>
      <c r="G8" s="16" t="s">
        <v>11</v>
      </c>
      <c r="H8" s="18" t="s">
        <v>8</v>
      </c>
      <c r="I8" s="18" t="s">
        <v>10</v>
      </c>
      <c r="J8" s="18" t="s">
        <v>8</v>
      </c>
      <c r="K8" s="18" t="s">
        <v>10</v>
      </c>
    </row>
    <row r="9" spans="1:11" ht="39.950000000000003" customHeight="1">
      <c r="A9" s="14" t="s">
        <v>23</v>
      </c>
      <c r="B9" s="6">
        <f>CEILING('опт 600-800'!B9*(1+'ррц 600-800'!$B$2), 50)</f>
        <v>9450</v>
      </c>
      <c r="C9" s="6">
        <f>CEILING('опт 600-800'!C9*(1+'ррц 600-800'!$B$2), 50)</f>
        <v>11250</v>
      </c>
      <c r="D9" s="6">
        <f>CEILING('опт 600-800'!D9*(1+'ррц 600-800'!$B$2), 50)</f>
        <v>9450</v>
      </c>
      <c r="E9" s="6">
        <f>CEILING('опт 600-800'!E9*(1+'ррц 600-800'!$B$2), 50)</f>
        <v>11250</v>
      </c>
      <c r="F9" s="65"/>
      <c r="G9" s="19" t="s">
        <v>25</v>
      </c>
      <c r="H9" s="20">
        <f>CEILING('опт 600-800'!H9*(1+'ррц 600-800'!$B$2), 50)</f>
        <v>11050</v>
      </c>
      <c r="I9" s="20">
        <f>CEILING('опт 600-800'!I9*(1+'ррц 600-800'!$B$2), 50)</f>
        <v>13150</v>
      </c>
      <c r="J9" s="20">
        <f>CEILING('опт 600-800'!J9*(1+'ррц 600-800'!$B$2), 50)</f>
        <v>11850</v>
      </c>
      <c r="K9" s="20">
        <f>CEILING('опт 600-800'!K9*(1+'ррц 600-800'!$B$2), 50)</f>
        <v>13950</v>
      </c>
    </row>
    <row r="10" spans="1:11" ht="39.950000000000003" customHeight="1">
      <c r="A10" s="14" t="s">
        <v>24</v>
      </c>
      <c r="B10" s="57">
        <f>CEILING('опт 600-800'!B10:C10*(1+'ррц 600-800'!$B$2), 50)</f>
        <v>8400</v>
      </c>
      <c r="C10" s="58"/>
      <c r="D10" s="57">
        <f>CEILING('опт 600-800'!D10:E10*(1+'ррц 600-800'!$B$2), 50)</f>
        <v>10500</v>
      </c>
      <c r="E10" s="58"/>
      <c r="F10" s="65"/>
      <c r="G10" s="19" t="s">
        <v>26</v>
      </c>
      <c r="H10" s="57">
        <f>CEILING('опт 600-800'!H10:I10*(1+'ррц 600-800'!$B$2), 50)</f>
        <v>8400</v>
      </c>
      <c r="I10" s="58"/>
      <c r="J10" s="57">
        <f>CEILING('опт 600-800'!J10:K10*(1+'ррц 600-800'!$B$2), 50)</f>
        <v>10950</v>
      </c>
      <c r="K10" s="58"/>
    </row>
    <row r="11" spans="1:11" ht="39.950000000000003" customHeight="1">
      <c r="A11" s="14" t="str">
        <f>'опт 600-800'!A11</f>
        <v>Петля скрытая  Armadillo 5000</v>
      </c>
      <c r="B11" s="57">
        <f>CEILING('опт 600-800'!B11:C11*(1+'ррц 600-800'!$B$2), 50)</f>
        <v>2550</v>
      </c>
      <c r="C11" s="58"/>
      <c r="D11" s="57">
        <f>CEILING('опт 600-800'!D11:E11*(1+'ррц 600-800'!$B$2), 50)</f>
        <v>2850</v>
      </c>
      <c r="E11" s="58"/>
      <c r="F11" s="65"/>
      <c r="G11" s="19" t="str">
        <f>'опт 600-800'!G47</f>
        <v>Петля Cemom Moatti **</v>
      </c>
      <c r="H11" s="57">
        <f>CEILING('опт 600-800'!H11:I11*(1+'ррц 600-800'!$B$2), 50)</f>
        <v>2400</v>
      </c>
      <c r="I11" s="58"/>
      <c r="J11" s="57">
        <f>CEILING('опт 600-800'!J11:K11*(1+'ррц 600-800'!$B$2), 50)</f>
        <v>2500</v>
      </c>
      <c r="K11" s="58"/>
    </row>
    <row r="12" spans="1:11" ht="39.950000000000003" customHeight="1">
      <c r="A12" s="14" t="str">
        <f>G12</f>
        <v>Замок Punto *</v>
      </c>
      <c r="B12" s="57">
        <f>CEILING('опт 600-800'!B12:C12*(1+'ррц 600-800'!$B$2), 50)</f>
        <v>800</v>
      </c>
      <c r="C12" s="58"/>
      <c r="D12" s="57">
        <f>CEILING('опт 600-800'!D12:E12*(1+'ррц 600-800'!$B$2), 50)</f>
        <v>850</v>
      </c>
      <c r="E12" s="58"/>
      <c r="F12" s="65"/>
      <c r="G12" s="19" t="str">
        <f>G24</f>
        <v>Замок Punto *</v>
      </c>
      <c r="H12" s="57">
        <f>CEILING('опт 600-800'!H12:I12*(1+'ррц 600-800'!$B$2), 50)</f>
        <v>800</v>
      </c>
      <c r="I12" s="58"/>
      <c r="J12" s="57">
        <f>CEILING('опт 600-800'!J12:K12*(1+'ррц 600-800'!$B$2), 50)</f>
        <v>850</v>
      </c>
      <c r="K12" s="58"/>
    </row>
    <row r="13" spans="1:11" s="8" customFormat="1" ht="30" customHeight="1">
      <c r="A13" s="15" t="s">
        <v>20</v>
      </c>
      <c r="B13" s="9">
        <f>B9+B10+B11*2+B12</f>
        <v>23750</v>
      </c>
      <c r="C13" s="9">
        <f>C9+B10+B11*2+B12</f>
        <v>25550</v>
      </c>
      <c r="D13" s="9">
        <f>D9+D10+D11*2+D12</f>
        <v>26500</v>
      </c>
      <c r="E13" s="9">
        <f>E9+D10+D11*2+D12</f>
        <v>28300</v>
      </c>
      <c r="F13" s="66"/>
      <c r="G13" s="21" t="str">
        <f>A13</f>
        <v>Итого комплект 
с 2я петлями</v>
      </c>
      <c r="H13" s="22">
        <f>H9+H10+H11*2+H12</f>
        <v>25050</v>
      </c>
      <c r="I13" s="22">
        <f>I9+H10+H11*2+H12</f>
        <v>27150</v>
      </c>
      <c r="J13" s="22">
        <f>J9+J10+J11*2+J12</f>
        <v>28650</v>
      </c>
      <c r="K13" s="22">
        <f>K9+J10+J11*2+J12</f>
        <v>30750</v>
      </c>
    </row>
    <row r="14" spans="1:11">
      <c r="A14" s="7"/>
      <c r="B14" s="7"/>
      <c r="C14" s="7"/>
      <c r="D14" s="7"/>
      <c r="E14" s="7"/>
      <c r="F14" s="7"/>
      <c r="G14" s="27"/>
      <c r="H14" s="27"/>
      <c r="I14" s="27"/>
      <c r="J14" s="27"/>
      <c r="K14" s="27"/>
    </row>
    <row r="15" spans="1:11">
      <c r="A15" s="7"/>
      <c r="B15" s="7"/>
      <c r="C15" s="7"/>
      <c r="D15" s="7"/>
      <c r="E15" s="7"/>
      <c r="F15" s="7"/>
      <c r="G15" s="27"/>
      <c r="H15" s="27"/>
      <c r="I15" s="27"/>
      <c r="J15" s="27"/>
      <c r="K15" s="27"/>
    </row>
    <row r="16" spans="1:11">
      <c r="A16" s="8" t="s">
        <v>29</v>
      </c>
    </row>
    <row r="17" spans="1:11" ht="15.75" customHeight="1" outlineLevel="1">
      <c r="A17" s="67" t="s">
        <v>13</v>
      </c>
      <c r="B17" s="67"/>
      <c r="C17" s="67"/>
      <c r="D17" s="67"/>
      <c r="E17" s="67"/>
      <c r="F17" s="64"/>
      <c r="G17" s="61" t="s">
        <v>14</v>
      </c>
      <c r="H17" s="61"/>
      <c r="I17" s="61"/>
      <c r="J17" s="61"/>
      <c r="K17" s="61"/>
    </row>
    <row r="18" spans="1:11" s="10" customFormat="1" ht="12" outlineLevel="1">
      <c r="A18" s="12" t="s">
        <v>15</v>
      </c>
      <c r="B18" s="63" t="s">
        <v>4</v>
      </c>
      <c r="C18" s="63"/>
      <c r="D18" s="63" t="s">
        <v>5</v>
      </c>
      <c r="E18" s="63"/>
      <c r="F18" s="65"/>
      <c r="G18" s="16" t="s">
        <v>15</v>
      </c>
      <c r="H18" s="62" t="s">
        <v>4</v>
      </c>
      <c r="I18" s="62"/>
      <c r="J18" s="62" t="s">
        <v>5</v>
      </c>
      <c r="K18" s="62"/>
    </row>
    <row r="19" spans="1:11" outlineLevel="1">
      <c r="A19" s="12" t="s">
        <v>16</v>
      </c>
      <c r="B19" s="13" t="s">
        <v>17</v>
      </c>
      <c r="C19" s="13" t="s">
        <v>18</v>
      </c>
      <c r="D19" s="13" t="s">
        <v>17</v>
      </c>
      <c r="E19" s="13" t="s">
        <v>18</v>
      </c>
      <c r="F19" s="65"/>
      <c r="G19" s="16" t="s">
        <v>16</v>
      </c>
      <c r="H19" s="17" t="s">
        <v>17</v>
      </c>
      <c r="I19" s="17" t="s">
        <v>18</v>
      </c>
      <c r="J19" s="17" t="s">
        <v>17</v>
      </c>
      <c r="K19" s="17" t="s">
        <v>18</v>
      </c>
    </row>
    <row r="20" spans="1:11" s="10" customFormat="1" ht="24" outlineLevel="1">
      <c r="A20" s="12" t="s">
        <v>11</v>
      </c>
      <c r="B20" s="11" t="s">
        <v>7</v>
      </c>
      <c r="C20" s="11" t="s">
        <v>9</v>
      </c>
      <c r="D20" s="11" t="s">
        <v>7</v>
      </c>
      <c r="E20" s="11" t="s">
        <v>9</v>
      </c>
      <c r="F20" s="65"/>
      <c r="G20" s="16" t="s">
        <v>11</v>
      </c>
      <c r="H20" s="18" t="s">
        <v>8</v>
      </c>
      <c r="I20" s="18" t="s">
        <v>10</v>
      </c>
      <c r="J20" s="18" t="s">
        <v>8</v>
      </c>
      <c r="K20" s="18" t="s">
        <v>10</v>
      </c>
    </row>
    <row r="21" spans="1:11" ht="39.950000000000003" customHeight="1" outlineLevel="1">
      <c r="A21" s="14" t="s">
        <v>23</v>
      </c>
      <c r="B21" s="6">
        <f>CEILING(B9*(1+наценки!$D$6), 50)</f>
        <v>10400</v>
      </c>
      <c r="C21" s="6">
        <f>CEILING(C9*(1+наценки!$D$6), 50)</f>
        <v>12400</v>
      </c>
      <c r="D21" s="6">
        <f>CEILING(D9*(1+наценки!$D$6), 50)</f>
        <v>10400</v>
      </c>
      <c r="E21" s="6">
        <f>CEILING(E9*(1+наценки!$D$6), 50)</f>
        <v>12400</v>
      </c>
      <c r="F21" s="65"/>
      <c r="G21" s="19" t="s">
        <v>25</v>
      </c>
      <c r="H21" s="20">
        <f>CEILING(H9*(1+наценки!$D$6), 50)</f>
        <v>12200</v>
      </c>
      <c r="I21" s="20">
        <f>CEILING(I9*(1+наценки!$D$6), 50)</f>
        <v>14500</v>
      </c>
      <c r="J21" s="20">
        <f>CEILING(J9*(1+наценки!$D$6), 50)</f>
        <v>13050</v>
      </c>
      <c r="K21" s="20">
        <f>CEILING(K9*(1+наценки!$D$6), 50)</f>
        <v>15350</v>
      </c>
    </row>
    <row r="22" spans="1:11" ht="39.950000000000003" customHeight="1" outlineLevel="1">
      <c r="A22" s="14" t="s">
        <v>24</v>
      </c>
      <c r="B22" s="57">
        <f>CEILING(B10*(1+наценки!$E$6), 50)</f>
        <v>10500</v>
      </c>
      <c r="C22" s="58"/>
      <c r="D22" s="57">
        <f>CEILING(D10*(1+наценки!$E$6), 50)</f>
        <v>13150</v>
      </c>
      <c r="E22" s="58"/>
      <c r="F22" s="65"/>
      <c r="G22" s="19" t="s">
        <v>26</v>
      </c>
      <c r="H22" s="59">
        <f>CEILING(H10*(1+наценки!$E$6), 50)</f>
        <v>10500</v>
      </c>
      <c r="I22" s="60"/>
      <c r="J22" s="59">
        <f>CEILING(J10*(1+наценки!$E$6), 50)</f>
        <v>13700</v>
      </c>
      <c r="K22" s="60"/>
    </row>
    <row r="23" spans="1:11" ht="39.950000000000003" customHeight="1" outlineLevel="1">
      <c r="A23" s="14" t="str">
        <f>A11</f>
        <v>Петля скрытая  Armadillo 5000</v>
      </c>
      <c r="B23" s="57">
        <f>B11</f>
        <v>2550</v>
      </c>
      <c r="C23" s="58"/>
      <c r="D23" s="57">
        <f>D11</f>
        <v>2850</v>
      </c>
      <c r="E23" s="58"/>
      <c r="F23" s="65"/>
      <c r="G23" s="19" t="str">
        <f>G11</f>
        <v>Петля Cemom Moatti **</v>
      </c>
      <c r="H23" s="59">
        <f>H11</f>
        <v>2400</v>
      </c>
      <c r="I23" s="60"/>
      <c r="J23" s="59">
        <f>J11</f>
        <v>2500</v>
      </c>
      <c r="K23" s="60"/>
    </row>
    <row r="24" spans="1:11" ht="39.950000000000003" customHeight="1" outlineLevel="1">
      <c r="A24" s="14" t="str">
        <f>A36</f>
        <v>Замок Punto *</v>
      </c>
      <c r="B24" s="57">
        <f>B12</f>
        <v>800</v>
      </c>
      <c r="C24" s="58"/>
      <c r="D24" s="57">
        <f>D12</f>
        <v>850</v>
      </c>
      <c r="E24" s="58"/>
      <c r="F24" s="65"/>
      <c r="G24" s="19" t="str">
        <f>G36</f>
        <v>Замок Punto *</v>
      </c>
      <c r="H24" s="59">
        <f>H12</f>
        <v>800</v>
      </c>
      <c r="I24" s="60"/>
      <c r="J24" s="59">
        <f>J12</f>
        <v>850</v>
      </c>
      <c r="K24" s="60"/>
    </row>
    <row r="25" spans="1:11" s="8" customFormat="1" ht="25.5" outlineLevel="1">
      <c r="A25" s="15" t="s">
        <v>20</v>
      </c>
      <c r="B25" s="9">
        <f>B21+B22+B23*2+B24</f>
        <v>26800</v>
      </c>
      <c r="C25" s="9">
        <f>C21+B22+B23*2+B24</f>
        <v>28800</v>
      </c>
      <c r="D25" s="9">
        <f>D21+D22+D23*2+D24</f>
        <v>30100</v>
      </c>
      <c r="E25" s="9">
        <f>E21+D22+D23*2+D24</f>
        <v>32100</v>
      </c>
      <c r="F25" s="66"/>
      <c r="G25" s="21" t="str">
        <f>A25</f>
        <v>Итого комплект 
с 2я петлями</v>
      </c>
      <c r="H25" s="22">
        <f>H21+H22+H23*2+H24</f>
        <v>28300</v>
      </c>
      <c r="I25" s="22">
        <f>I21+H22+H23*2+H24</f>
        <v>30600</v>
      </c>
      <c r="J25" s="22">
        <f>J21+J22+J23*2+J24</f>
        <v>32600</v>
      </c>
      <c r="K25" s="22">
        <f>K21+J22+J23*2+J24</f>
        <v>34900</v>
      </c>
    </row>
    <row r="26" spans="1:11">
      <c r="A26" s="7"/>
      <c r="B26" s="7"/>
      <c r="C26" s="7"/>
      <c r="D26" s="7"/>
      <c r="E26" s="7"/>
      <c r="F26" s="7"/>
      <c r="G26" s="27"/>
      <c r="H26" s="27"/>
      <c r="I26" s="27"/>
      <c r="J26" s="27"/>
      <c r="K26" s="27"/>
    </row>
    <row r="28" spans="1:11">
      <c r="A28" s="8" t="s">
        <v>30</v>
      </c>
    </row>
    <row r="29" spans="1:11" ht="15.75" customHeight="1" outlineLevel="1">
      <c r="A29" s="67" t="s">
        <v>13</v>
      </c>
      <c r="B29" s="67"/>
      <c r="C29" s="67"/>
      <c r="D29" s="67"/>
      <c r="E29" s="67"/>
      <c r="F29" s="69"/>
      <c r="G29" s="61" t="s">
        <v>14</v>
      </c>
      <c r="H29" s="61"/>
      <c r="I29" s="61"/>
      <c r="J29" s="61"/>
      <c r="K29" s="61"/>
    </row>
    <row r="30" spans="1:11" s="10" customFormat="1" ht="12" outlineLevel="1">
      <c r="A30" s="12" t="s">
        <v>15</v>
      </c>
      <c r="B30" s="63" t="s">
        <v>4</v>
      </c>
      <c r="C30" s="63"/>
      <c r="D30" s="63" t="s">
        <v>5</v>
      </c>
      <c r="E30" s="63"/>
      <c r="F30" s="69"/>
      <c r="G30" s="16" t="s">
        <v>15</v>
      </c>
      <c r="H30" s="62" t="s">
        <v>4</v>
      </c>
      <c r="I30" s="62"/>
      <c r="J30" s="62" t="s">
        <v>5</v>
      </c>
      <c r="K30" s="62"/>
    </row>
    <row r="31" spans="1:11" outlineLevel="1">
      <c r="A31" s="12" t="s">
        <v>16</v>
      </c>
      <c r="B31" s="13" t="s">
        <v>17</v>
      </c>
      <c r="C31" s="13" t="s">
        <v>18</v>
      </c>
      <c r="D31" s="13" t="s">
        <v>17</v>
      </c>
      <c r="E31" s="13" t="s">
        <v>18</v>
      </c>
      <c r="F31" s="69"/>
      <c r="G31" s="16" t="s">
        <v>16</v>
      </c>
      <c r="H31" s="17" t="s">
        <v>17</v>
      </c>
      <c r="I31" s="17" t="s">
        <v>18</v>
      </c>
      <c r="J31" s="17" t="s">
        <v>17</v>
      </c>
      <c r="K31" s="17" t="s">
        <v>18</v>
      </c>
    </row>
    <row r="32" spans="1:11" s="10" customFormat="1" ht="24" outlineLevel="1">
      <c r="A32" s="12" t="s">
        <v>11</v>
      </c>
      <c r="B32" s="11" t="s">
        <v>7</v>
      </c>
      <c r="C32" s="11" t="s">
        <v>9</v>
      </c>
      <c r="D32" s="11" t="s">
        <v>7</v>
      </c>
      <c r="E32" s="11" t="s">
        <v>9</v>
      </c>
      <c r="F32" s="69"/>
      <c r="G32" s="16" t="s">
        <v>11</v>
      </c>
      <c r="H32" s="18" t="s">
        <v>8</v>
      </c>
      <c r="I32" s="18" t="s">
        <v>10</v>
      </c>
      <c r="J32" s="18" t="s">
        <v>8</v>
      </c>
      <c r="K32" s="18" t="s">
        <v>10</v>
      </c>
    </row>
    <row r="33" spans="1:11" ht="39.950000000000003" customHeight="1" outlineLevel="1">
      <c r="A33" s="14" t="s">
        <v>23</v>
      </c>
      <c r="B33" s="6">
        <f>CEILING(B9*(1+наценки!$D$7), 50)</f>
        <v>11850</v>
      </c>
      <c r="C33" s="6">
        <f>CEILING(C9*(1+наценки!$D$7), 50)</f>
        <v>14100</v>
      </c>
      <c r="D33" s="6">
        <f>CEILING(D9*(1+наценки!$D$7), 50)</f>
        <v>11850</v>
      </c>
      <c r="E33" s="6">
        <f>CEILING(E9*(1+наценки!$D$7), 50)</f>
        <v>14100</v>
      </c>
      <c r="F33" s="69"/>
      <c r="G33" s="19" t="s">
        <v>25</v>
      </c>
      <c r="H33" s="20">
        <f>CEILING(H9*(1+наценки!$D$7), 50)</f>
        <v>13850</v>
      </c>
      <c r="I33" s="20">
        <f>CEILING(I9*(1+наценки!$D$7), 50)</f>
        <v>16450</v>
      </c>
      <c r="J33" s="20">
        <f>CEILING(J9*(1+наценки!$D$7), 50)</f>
        <v>14850</v>
      </c>
      <c r="K33" s="20">
        <f>CEILING(K9*(1+наценки!$D$7), 50)</f>
        <v>17450</v>
      </c>
    </row>
    <row r="34" spans="1:11" ht="39.950000000000003" customHeight="1" outlineLevel="1">
      <c r="A34" s="14" t="s">
        <v>24</v>
      </c>
      <c r="B34" s="70">
        <f>CEILING(B10*(1+наценки!$E$6), 50)</f>
        <v>10500</v>
      </c>
      <c r="C34" s="70"/>
      <c r="D34" s="70">
        <f>CEILING(D10*(1+наценки!$E$6), 50)</f>
        <v>13150</v>
      </c>
      <c r="E34" s="70"/>
      <c r="F34" s="69"/>
      <c r="G34" s="19" t="s">
        <v>26</v>
      </c>
      <c r="H34" s="68">
        <f>CEILING(H10*(1+наценки!$E$6), 50)</f>
        <v>10500</v>
      </c>
      <c r="I34" s="68"/>
      <c r="J34" s="68">
        <f>CEILING(J10*(1+наценки!$E$6), 50)</f>
        <v>13700</v>
      </c>
      <c r="K34" s="68"/>
    </row>
    <row r="35" spans="1:11" ht="39.950000000000003" customHeight="1" outlineLevel="1">
      <c r="A35" s="14" t="str">
        <f>A23</f>
        <v>Петля скрытая  Armadillo 5000</v>
      </c>
      <c r="B35" s="70">
        <f>B11</f>
        <v>2550</v>
      </c>
      <c r="C35" s="70"/>
      <c r="D35" s="70">
        <f>D11</f>
        <v>2850</v>
      </c>
      <c r="E35" s="70"/>
      <c r="F35" s="69"/>
      <c r="G35" s="19" t="str">
        <f>G23</f>
        <v>Петля Cemom Moatti **</v>
      </c>
      <c r="H35" s="70">
        <f>H11</f>
        <v>2400</v>
      </c>
      <c r="I35" s="70"/>
      <c r="J35" s="70">
        <f>J11</f>
        <v>2500</v>
      </c>
      <c r="K35" s="70"/>
    </row>
    <row r="36" spans="1:11" ht="39.950000000000003" customHeight="1" outlineLevel="1">
      <c r="A36" s="14" t="str">
        <f>G36</f>
        <v>Замок Punto *</v>
      </c>
      <c r="B36" s="70">
        <f>B12</f>
        <v>800</v>
      </c>
      <c r="C36" s="70"/>
      <c r="D36" s="70">
        <f>D12</f>
        <v>850</v>
      </c>
      <c r="E36" s="70"/>
      <c r="F36" s="69"/>
      <c r="G36" s="19" t="str">
        <f>G48</f>
        <v>Замок Punto *</v>
      </c>
      <c r="H36" s="70">
        <f>H12</f>
        <v>800</v>
      </c>
      <c r="I36" s="70"/>
      <c r="J36" s="70">
        <f>J12</f>
        <v>850</v>
      </c>
      <c r="K36" s="70"/>
    </row>
    <row r="37" spans="1:11" s="8" customFormat="1" ht="25.5" outlineLevel="1">
      <c r="A37" s="15" t="s">
        <v>20</v>
      </c>
      <c r="B37" s="9">
        <f>B33+B34+B35*2+B36</f>
        <v>28250</v>
      </c>
      <c r="C37" s="9">
        <f>C33+B34+B35*2+B36</f>
        <v>30500</v>
      </c>
      <c r="D37" s="9">
        <f>D33+D34+D35*2+D36</f>
        <v>31550</v>
      </c>
      <c r="E37" s="9">
        <f>E33+D34+D35*2+D36</f>
        <v>33800</v>
      </c>
      <c r="F37" s="69"/>
      <c r="G37" s="21" t="str">
        <f>A37</f>
        <v>Итого комплект 
с 2я петлями</v>
      </c>
      <c r="H37" s="22">
        <f>H33+H34+H35*2+H36</f>
        <v>29950</v>
      </c>
      <c r="I37" s="22">
        <f>I33+H34+H35*2+H36</f>
        <v>32550</v>
      </c>
      <c r="J37" s="22">
        <f>J33+J34+J35*2+J36</f>
        <v>34400</v>
      </c>
      <c r="K37" s="22">
        <f>K33+J34+J35*2+J36</f>
        <v>37000</v>
      </c>
    </row>
    <row r="40" spans="1:11">
      <c r="A40" s="8" t="s">
        <v>31</v>
      </c>
    </row>
    <row r="41" spans="1:11" ht="15.75" customHeight="1" outlineLevel="1">
      <c r="A41" s="67" t="s">
        <v>13</v>
      </c>
      <c r="B41" s="67"/>
      <c r="C41" s="67"/>
      <c r="D41" s="67"/>
      <c r="E41" s="67"/>
      <c r="F41" s="69"/>
      <c r="G41" s="61" t="s">
        <v>14</v>
      </c>
      <c r="H41" s="61"/>
      <c r="I41" s="61"/>
      <c r="J41" s="61"/>
      <c r="K41" s="61"/>
    </row>
    <row r="42" spans="1:11" s="10" customFormat="1" ht="12" outlineLevel="1">
      <c r="A42" s="12" t="s">
        <v>15</v>
      </c>
      <c r="B42" s="63" t="s">
        <v>4</v>
      </c>
      <c r="C42" s="63"/>
      <c r="D42" s="63" t="s">
        <v>5</v>
      </c>
      <c r="E42" s="63"/>
      <c r="F42" s="69"/>
      <c r="G42" s="16" t="s">
        <v>15</v>
      </c>
      <c r="H42" s="62" t="s">
        <v>4</v>
      </c>
      <c r="I42" s="62"/>
      <c r="J42" s="62" t="s">
        <v>5</v>
      </c>
      <c r="K42" s="62"/>
    </row>
    <row r="43" spans="1:11" outlineLevel="1">
      <c r="A43" s="12" t="s">
        <v>16</v>
      </c>
      <c r="B43" s="13" t="s">
        <v>17</v>
      </c>
      <c r="C43" s="13" t="s">
        <v>18</v>
      </c>
      <c r="D43" s="13" t="s">
        <v>17</v>
      </c>
      <c r="E43" s="13" t="s">
        <v>18</v>
      </c>
      <c r="F43" s="69"/>
      <c r="G43" s="16" t="s">
        <v>16</v>
      </c>
      <c r="H43" s="17" t="s">
        <v>17</v>
      </c>
      <c r="I43" s="17" t="s">
        <v>18</v>
      </c>
      <c r="J43" s="17" t="s">
        <v>17</v>
      </c>
      <c r="K43" s="17" t="s">
        <v>18</v>
      </c>
    </row>
    <row r="44" spans="1:11" s="10" customFormat="1" ht="24" outlineLevel="1">
      <c r="A44" s="12" t="s">
        <v>11</v>
      </c>
      <c r="B44" s="11" t="s">
        <v>7</v>
      </c>
      <c r="C44" s="11" t="s">
        <v>9</v>
      </c>
      <c r="D44" s="11" t="s">
        <v>7</v>
      </c>
      <c r="E44" s="11" t="s">
        <v>9</v>
      </c>
      <c r="F44" s="69"/>
      <c r="G44" s="16" t="s">
        <v>11</v>
      </c>
      <c r="H44" s="18" t="s">
        <v>8</v>
      </c>
      <c r="I44" s="18" t="s">
        <v>10</v>
      </c>
      <c r="J44" s="18" t="s">
        <v>8</v>
      </c>
      <c r="K44" s="18" t="s">
        <v>10</v>
      </c>
    </row>
    <row r="45" spans="1:11" ht="39.950000000000003" customHeight="1" outlineLevel="1">
      <c r="A45" s="14" t="s">
        <v>23</v>
      </c>
      <c r="B45" s="6">
        <f>CEILING(B9*(1+наценки!$D$8), 50)</f>
        <v>13250</v>
      </c>
      <c r="C45" s="6">
        <f>CEILING(C9*(1+наценки!$D$8), 50)</f>
        <v>15750</v>
      </c>
      <c r="D45" s="6">
        <f>CEILING(D9*(1+наценки!$D$8), 50)</f>
        <v>13250</v>
      </c>
      <c r="E45" s="6">
        <f>CEILING(E9*(1+наценки!$D$8), 50)</f>
        <v>15750</v>
      </c>
      <c r="F45" s="69"/>
      <c r="G45" s="19" t="s">
        <v>25</v>
      </c>
      <c r="H45" s="20">
        <f>CEILING(H9*(1+наценки!$D$8), 50)</f>
        <v>15500</v>
      </c>
      <c r="I45" s="20">
        <f>CEILING(I9*(1+наценки!$D$8), 50)</f>
        <v>18450</v>
      </c>
      <c r="J45" s="20">
        <f>CEILING(J9*(1+наценки!$D$8), 50)</f>
        <v>16600</v>
      </c>
      <c r="K45" s="20">
        <f>CEILING(K9*(1+наценки!$D$8), 50)</f>
        <v>19550</v>
      </c>
    </row>
    <row r="46" spans="1:11" ht="39.950000000000003" customHeight="1" outlineLevel="1">
      <c r="A46" s="14" t="s">
        <v>24</v>
      </c>
      <c r="B46" s="70">
        <f>CEILING(B10*(1+наценки!$E$8), 50)</f>
        <v>12600</v>
      </c>
      <c r="C46" s="70"/>
      <c r="D46" s="70">
        <f>CEILING(D10*(1+наценки!$E$8), 50)</f>
        <v>15750</v>
      </c>
      <c r="E46" s="70"/>
      <c r="F46" s="69"/>
      <c r="G46" s="19" t="s">
        <v>26</v>
      </c>
      <c r="H46" s="68">
        <f>CEILING(H10*(1+наценки!$E$8), 50)</f>
        <v>12600</v>
      </c>
      <c r="I46" s="68"/>
      <c r="J46" s="68">
        <f>CEILING(J10*(1+наценки!$E$8), 50)</f>
        <v>16450</v>
      </c>
      <c r="K46" s="68"/>
    </row>
    <row r="47" spans="1:11" ht="39.950000000000003" customHeight="1" outlineLevel="1">
      <c r="A47" s="14" t="str">
        <f>A35</f>
        <v>Петля скрытая  Armadillo 5000</v>
      </c>
      <c r="B47" s="70">
        <f>B11</f>
        <v>2550</v>
      </c>
      <c r="C47" s="70"/>
      <c r="D47" s="70">
        <f>D11</f>
        <v>2850</v>
      </c>
      <c r="E47" s="70"/>
      <c r="F47" s="69"/>
      <c r="G47" s="19" t="str">
        <f>G35</f>
        <v>Петля Cemom Moatti **</v>
      </c>
      <c r="H47" s="70">
        <f>H11</f>
        <v>2400</v>
      </c>
      <c r="I47" s="70"/>
      <c r="J47" s="70">
        <f>J11</f>
        <v>2500</v>
      </c>
      <c r="K47" s="70"/>
    </row>
    <row r="48" spans="1:11" ht="39.950000000000003" customHeight="1" outlineLevel="1">
      <c r="A48" s="14" t="str">
        <f>'опт 600-800'!G48</f>
        <v>Замок Punto *</v>
      </c>
      <c r="B48" s="70">
        <f>B12</f>
        <v>800</v>
      </c>
      <c r="C48" s="70"/>
      <c r="D48" s="70">
        <f>D12</f>
        <v>850</v>
      </c>
      <c r="E48" s="70"/>
      <c r="F48" s="69"/>
      <c r="G48" s="19" t="str">
        <f>A48</f>
        <v>Замок Punto *</v>
      </c>
      <c r="H48" s="70">
        <f>H12</f>
        <v>800</v>
      </c>
      <c r="I48" s="70"/>
      <c r="J48" s="70">
        <f>J12</f>
        <v>850</v>
      </c>
      <c r="K48" s="70"/>
    </row>
    <row r="49" spans="1:11" s="8" customFormat="1" ht="25.5" customHeight="1" outlineLevel="1">
      <c r="A49" s="15" t="s">
        <v>21</v>
      </c>
      <c r="B49" s="9">
        <f>B45+B46+B47*3+B48</f>
        <v>34300</v>
      </c>
      <c r="C49" s="9">
        <f>C45+B46+B47*3+B48</f>
        <v>36800</v>
      </c>
      <c r="D49" s="9">
        <f>D45+D46+D47*3+D48</f>
        <v>38400</v>
      </c>
      <c r="E49" s="9">
        <f>E45+D46+D47*3+D48</f>
        <v>40900</v>
      </c>
      <c r="F49" s="69"/>
      <c r="G49" s="21" t="str">
        <f>A49</f>
        <v>Итого комплект 
с 3я петлями</v>
      </c>
      <c r="H49" s="22">
        <f>H45+H46+H47*3+H48</f>
        <v>36100</v>
      </c>
      <c r="I49" s="22">
        <f>I45+H46+H47*3+H48</f>
        <v>39050</v>
      </c>
      <c r="J49" s="22">
        <f>J45+J46+J47*3+J48</f>
        <v>41400</v>
      </c>
      <c r="K49" s="22">
        <f>K45+J46+J47*3+J48</f>
        <v>44350</v>
      </c>
    </row>
    <row r="51" spans="1:11">
      <c r="A51" s="5" t="str">
        <f>'опт 600-800'!A51</f>
        <v>* возможна комплектация с замком TINO (аналог Punto  )</v>
      </c>
    </row>
    <row r="52" spans="1:11">
      <c r="A52" s="5" t="str">
        <f>'опт 600-800'!A52</f>
        <v>** возможна комплектация петлей Armadillo 7000 (аналог Cemom)</v>
      </c>
    </row>
  </sheetData>
  <mergeCells count="76">
    <mergeCell ref="H46:I46"/>
    <mergeCell ref="J46:K46"/>
    <mergeCell ref="B47:C47"/>
    <mergeCell ref="D47:E47"/>
    <mergeCell ref="H47:I47"/>
    <mergeCell ref="J47:K47"/>
    <mergeCell ref="D35:E35"/>
    <mergeCell ref="H35:I35"/>
    <mergeCell ref="J35:K35"/>
    <mergeCell ref="B48:C48"/>
    <mergeCell ref="D48:E48"/>
    <mergeCell ref="H48:I48"/>
    <mergeCell ref="J48:K48"/>
    <mergeCell ref="A41:E41"/>
    <mergeCell ref="F41:F49"/>
    <mergeCell ref="G41:K41"/>
    <mergeCell ref="B42:C42"/>
    <mergeCell ref="D42:E42"/>
    <mergeCell ref="H42:I42"/>
    <mergeCell ref="J42:K42"/>
    <mergeCell ref="B46:C46"/>
    <mergeCell ref="D46:E46"/>
    <mergeCell ref="B36:C36"/>
    <mergeCell ref="D36:E36"/>
    <mergeCell ref="H36:I36"/>
    <mergeCell ref="J36:K36"/>
    <mergeCell ref="A29:E29"/>
    <mergeCell ref="F29:F37"/>
    <mergeCell ref="G29:K29"/>
    <mergeCell ref="B30:C30"/>
    <mergeCell ref="D30:E30"/>
    <mergeCell ref="H30:I30"/>
    <mergeCell ref="J30:K30"/>
    <mergeCell ref="B34:C34"/>
    <mergeCell ref="D34:E34"/>
    <mergeCell ref="H34:I34"/>
    <mergeCell ref="J34:K34"/>
    <mergeCell ref="B35:C35"/>
    <mergeCell ref="H22:I22"/>
    <mergeCell ref="J22:K22"/>
    <mergeCell ref="B23:C23"/>
    <mergeCell ref="D23:E23"/>
    <mergeCell ref="H23:I23"/>
    <mergeCell ref="J23:K23"/>
    <mergeCell ref="D11:E11"/>
    <mergeCell ref="H11:I11"/>
    <mergeCell ref="J11:K11"/>
    <mergeCell ref="B24:C24"/>
    <mergeCell ref="D24:E24"/>
    <mergeCell ref="H24:I24"/>
    <mergeCell ref="J24:K24"/>
    <mergeCell ref="A17:E17"/>
    <mergeCell ref="F17:F25"/>
    <mergeCell ref="G17:K17"/>
    <mergeCell ref="B18:C18"/>
    <mergeCell ref="D18:E18"/>
    <mergeCell ref="H18:I18"/>
    <mergeCell ref="J18:K18"/>
    <mergeCell ref="B22:C22"/>
    <mergeCell ref="D22:E22"/>
    <mergeCell ref="B12:C12"/>
    <mergeCell ref="D12:E12"/>
    <mergeCell ref="H12:I12"/>
    <mergeCell ref="J12:K12"/>
    <mergeCell ref="A5:E5"/>
    <mergeCell ref="F5:F13"/>
    <mergeCell ref="G5:K5"/>
    <mergeCell ref="B6:C6"/>
    <mergeCell ref="D6:E6"/>
    <mergeCell ref="H6:I6"/>
    <mergeCell ref="J6:K6"/>
    <mergeCell ref="B10:C10"/>
    <mergeCell ref="D10:E10"/>
    <mergeCell ref="H10:I10"/>
    <mergeCell ref="J10:K10"/>
    <mergeCell ref="B11:C11"/>
  </mergeCells>
  <pageMargins left="0.25" right="0.25" top="0.75" bottom="0.75" header="0.3" footer="0.3"/>
  <pageSetup paperSize="9" orientation="landscape" verticalDpi="0" r:id="rId1"/>
  <rowBreaks count="3" manualBreakCount="3">
    <brk id="15" max="16383" man="1"/>
    <brk id="27" max="16383" man="1"/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30"/>
  <sheetViews>
    <sheetView tabSelected="1" zoomScaleNormal="100" zoomScaleSheetLayoutView="98" workbookViewId="0">
      <selection activeCell="A31" sqref="A31"/>
    </sheetView>
  </sheetViews>
  <sheetFormatPr defaultRowHeight="15.75"/>
  <cols>
    <col min="1" max="1" width="15.7109375" style="5" customWidth="1"/>
    <col min="2" max="5" width="13.7109375" style="5" customWidth="1"/>
    <col min="6" max="6" width="0.42578125" style="5" customWidth="1"/>
    <col min="7" max="7" width="15.7109375" style="24" customWidth="1"/>
    <col min="8" max="11" width="13.7109375" style="24" customWidth="1"/>
    <col min="12" max="16384" width="9.140625" style="5"/>
  </cols>
  <sheetData>
    <row r="1" spans="1:11" ht="20.25">
      <c r="A1" s="23" t="s">
        <v>22</v>
      </c>
    </row>
    <row r="2" spans="1:11" ht="20.25">
      <c r="A2" s="28" t="s">
        <v>19</v>
      </c>
    </row>
    <row r="4" spans="1:11">
      <c r="A4" s="8" t="s">
        <v>33</v>
      </c>
    </row>
    <row r="5" spans="1:11" ht="15.75" customHeight="1">
      <c r="A5" s="67" t="s">
        <v>13</v>
      </c>
      <c r="B5" s="67"/>
      <c r="C5" s="67"/>
      <c r="D5" s="67"/>
      <c r="E5" s="67"/>
      <c r="F5" s="64"/>
      <c r="G5" s="61" t="s">
        <v>14</v>
      </c>
      <c r="H5" s="61"/>
      <c r="I5" s="61"/>
      <c r="J5" s="61"/>
      <c r="K5" s="61"/>
    </row>
    <row r="6" spans="1:11" s="10" customFormat="1" ht="12">
      <c r="A6" s="12" t="s">
        <v>15</v>
      </c>
      <c r="B6" s="63" t="s">
        <v>4</v>
      </c>
      <c r="C6" s="63"/>
      <c r="D6" s="63" t="s">
        <v>5</v>
      </c>
      <c r="E6" s="63"/>
      <c r="F6" s="65"/>
      <c r="G6" s="16" t="s">
        <v>15</v>
      </c>
      <c r="H6" s="62" t="s">
        <v>4</v>
      </c>
      <c r="I6" s="62"/>
      <c r="J6" s="62" t="s">
        <v>5</v>
      </c>
      <c r="K6" s="62"/>
    </row>
    <row r="7" spans="1:11">
      <c r="A7" s="12" t="s">
        <v>16</v>
      </c>
      <c r="B7" s="13" t="s">
        <v>17</v>
      </c>
      <c r="C7" s="13" t="s">
        <v>18</v>
      </c>
      <c r="D7" s="13" t="s">
        <v>17</v>
      </c>
      <c r="E7" s="13" t="s">
        <v>18</v>
      </c>
      <c r="F7" s="65"/>
      <c r="G7" s="16" t="s">
        <v>16</v>
      </c>
      <c r="H7" s="17" t="s">
        <v>17</v>
      </c>
      <c r="I7" s="17" t="s">
        <v>18</v>
      </c>
      <c r="J7" s="17" t="s">
        <v>17</v>
      </c>
      <c r="K7" s="17" t="s">
        <v>18</v>
      </c>
    </row>
    <row r="8" spans="1:11" s="10" customFormat="1" ht="24">
      <c r="A8" s="12" t="s">
        <v>11</v>
      </c>
      <c r="B8" s="11" t="s">
        <v>7</v>
      </c>
      <c r="C8" s="11" t="s">
        <v>9</v>
      </c>
      <c r="D8" s="11" t="s">
        <v>7</v>
      </c>
      <c r="E8" s="11" t="s">
        <v>9</v>
      </c>
      <c r="F8" s="65"/>
      <c r="G8" s="16" t="s">
        <v>11</v>
      </c>
      <c r="H8" s="18" t="s">
        <v>8</v>
      </c>
      <c r="I8" s="18" t="s">
        <v>10</v>
      </c>
      <c r="J8" s="18" t="s">
        <v>8</v>
      </c>
      <c r="K8" s="18" t="s">
        <v>10</v>
      </c>
    </row>
    <row r="9" spans="1:11" ht="39.950000000000003" customHeight="1">
      <c r="A9" s="14" t="s">
        <v>27</v>
      </c>
      <c r="B9" s="6">
        <f>CEILING('опт 600-800'!B9*(1+наценки!$D$5), 50)</f>
        <v>6950</v>
      </c>
      <c r="C9" s="6">
        <f>CEILING('опт 600-800'!C9*(1+наценки!$D$5), 50)</f>
        <v>8250</v>
      </c>
      <c r="D9" s="6">
        <f>CEILING('опт 600-800'!D9*(1+наценки!$D$5), 50)</f>
        <v>6950</v>
      </c>
      <c r="E9" s="6">
        <f>CEILING('опт 600-800'!E9*(1+наценки!$D$5), 50)</f>
        <v>8250</v>
      </c>
      <c r="F9" s="65"/>
      <c r="G9" s="19" t="str">
        <f>A9</f>
        <v>Полотно грунт (900)</v>
      </c>
      <c r="H9" s="6">
        <f>CEILING('опт 600-800'!H9*(1+наценки!$D$5), 50)</f>
        <v>8100</v>
      </c>
      <c r="I9" s="6">
        <f>CEILING('опт 600-800'!I9*(1+наценки!$D$5), 50)</f>
        <v>9650</v>
      </c>
      <c r="J9" s="6">
        <f>CEILING('опт 600-800'!J9*(1+наценки!$D$5), 50)</f>
        <v>8700</v>
      </c>
      <c r="K9" s="6">
        <f>CEILING('опт 600-800'!K9*(1+наценки!$D$5), 50)</f>
        <v>10250</v>
      </c>
    </row>
    <row r="10" spans="1:11" ht="39.950000000000003" customHeight="1">
      <c r="A10" s="14" t="s">
        <v>24</v>
      </c>
      <c r="B10" s="57">
        <f>CEILING('опт 600-800'!B10:C10*(1+наценки!$E$5), 50)</f>
        <v>5900</v>
      </c>
      <c r="C10" s="58"/>
      <c r="D10" s="57">
        <f>CEILING('опт 600-800'!D10:E10*(1+наценки!$E$5), 50)</f>
        <v>7350</v>
      </c>
      <c r="E10" s="58"/>
      <c r="F10" s="65"/>
      <c r="G10" s="19" t="s">
        <v>26</v>
      </c>
      <c r="H10" s="57">
        <f>CEILING('опт 600-800'!H10:I10*(1+наценки!$E$5), 50)</f>
        <v>5900</v>
      </c>
      <c r="I10" s="58"/>
      <c r="J10" s="57">
        <f>CEILING('опт 600-800'!J10:K10*(1+наценки!$E$5), 50)</f>
        <v>7700</v>
      </c>
      <c r="K10" s="58"/>
    </row>
    <row r="11" spans="1:11" ht="39.950000000000003" customHeight="1">
      <c r="A11" s="14" t="str">
        <f>'ррц 600-800'!A47</f>
        <v>Петля скрытая  Armadillo 5000</v>
      </c>
      <c r="B11" s="57">
        <f>'опт 600-800'!B35:C35</f>
        <v>1700</v>
      </c>
      <c r="C11" s="58"/>
      <c r="D11" s="57">
        <v>1900</v>
      </c>
      <c r="E11" s="58"/>
      <c r="F11" s="65"/>
      <c r="G11" s="19" t="str">
        <f>G25</f>
        <v>Петля Cemom Moatti **</v>
      </c>
      <c r="H11" s="59">
        <v>1600</v>
      </c>
      <c r="I11" s="60"/>
      <c r="J11" s="59">
        <v>1650</v>
      </c>
      <c r="K11" s="60"/>
    </row>
    <row r="12" spans="1:11" ht="39.950000000000003" customHeight="1">
      <c r="A12" s="14" t="str">
        <f>G12</f>
        <v>Замок Punto *</v>
      </c>
      <c r="B12" s="57">
        <v>520</v>
      </c>
      <c r="C12" s="58"/>
      <c r="D12" s="57">
        <v>550</v>
      </c>
      <c r="E12" s="58"/>
      <c r="F12" s="65"/>
      <c r="G12" s="19" t="str">
        <f>G26</f>
        <v>Замок Punto *</v>
      </c>
      <c r="H12" s="59">
        <f>B12</f>
        <v>520</v>
      </c>
      <c r="I12" s="60"/>
      <c r="J12" s="59">
        <f>D12</f>
        <v>550</v>
      </c>
      <c r="K12" s="60"/>
    </row>
    <row r="13" spans="1:11" s="8" customFormat="1" ht="30" customHeight="1">
      <c r="A13" s="15" t="s">
        <v>20</v>
      </c>
      <c r="B13" s="9">
        <f>B9+B10+B11*2+B12</f>
        <v>16770</v>
      </c>
      <c r="C13" s="9">
        <f>C9+B10+B11*2+B12</f>
        <v>18070</v>
      </c>
      <c r="D13" s="9">
        <f>D9+D10+D11*2+D12</f>
        <v>18650</v>
      </c>
      <c r="E13" s="9">
        <f>E9+D10+D11*2+D12</f>
        <v>19950</v>
      </c>
      <c r="F13" s="66"/>
      <c r="G13" s="21" t="str">
        <f>A13</f>
        <v>Итого комплект 
с 2я петлями</v>
      </c>
      <c r="H13" s="22">
        <f>H9+H10+H11*2+H12</f>
        <v>17720</v>
      </c>
      <c r="I13" s="22">
        <f>I9+H10+H11*2+H12</f>
        <v>19270</v>
      </c>
      <c r="J13" s="22">
        <f>J9+J10+J11*2+J12</f>
        <v>20250</v>
      </c>
      <c r="K13" s="22">
        <f>K9+J10+J11*2+J12</f>
        <v>21800</v>
      </c>
    </row>
    <row r="16" spans="1:11" ht="20.25">
      <c r="A16" s="33" t="s">
        <v>12</v>
      </c>
      <c r="B16" s="34">
        <f>'ррц 600-800'!B2</f>
        <v>0.5</v>
      </c>
    </row>
    <row r="18" spans="1:11">
      <c r="A18" s="8" t="s">
        <v>33</v>
      </c>
    </row>
    <row r="19" spans="1:11" ht="15.75" customHeight="1">
      <c r="A19" s="67" t="s">
        <v>13</v>
      </c>
      <c r="B19" s="67"/>
      <c r="C19" s="67"/>
      <c r="D19" s="67"/>
      <c r="E19" s="67"/>
      <c r="F19" s="64"/>
      <c r="G19" s="61" t="s">
        <v>14</v>
      </c>
      <c r="H19" s="61"/>
      <c r="I19" s="61"/>
      <c r="J19" s="61"/>
      <c r="K19" s="61"/>
    </row>
    <row r="20" spans="1:11" s="10" customFormat="1" ht="12">
      <c r="A20" s="12" t="s">
        <v>15</v>
      </c>
      <c r="B20" s="63" t="s">
        <v>4</v>
      </c>
      <c r="C20" s="63"/>
      <c r="D20" s="63" t="s">
        <v>5</v>
      </c>
      <c r="E20" s="63"/>
      <c r="F20" s="65"/>
      <c r="G20" s="16" t="s">
        <v>15</v>
      </c>
      <c r="H20" s="62" t="s">
        <v>4</v>
      </c>
      <c r="I20" s="62"/>
      <c r="J20" s="62" t="s">
        <v>5</v>
      </c>
      <c r="K20" s="62"/>
    </row>
    <row r="21" spans="1:11">
      <c r="A21" s="12" t="s">
        <v>16</v>
      </c>
      <c r="B21" s="13" t="s">
        <v>17</v>
      </c>
      <c r="C21" s="13" t="s">
        <v>18</v>
      </c>
      <c r="D21" s="13" t="s">
        <v>17</v>
      </c>
      <c r="E21" s="13" t="s">
        <v>18</v>
      </c>
      <c r="F21" s="65"/>
      <c r="G21" s="16" t="s">
        <v>16</v>
      </c>
      <c r="H21" s="17" t="s">
        <v>17</v>
      </c>
      <c r="I21" s="17" t="s">
        <v>18</v>
      </c>
      <c r="J21" s="17" t="s">
        <v>17</v>
      </c>
      <c r="K21" s="17" t="s">
        <v>18</v>
      </c>
    </row>
    <row r="22" spans="1:11" s="10" customFormat="1" ht="24">
      <c r="A22" s="12" t="s">
        <v>11</v>
      </c>
      <c r="B22" s="11" t="s">
        <v>7</v>
      </c>
      <c r="C22" s="11" t="s">
        <v>9</v>
      </c>
      <c r="D22" s="11" t="s">
        <v>7</v>
      </c>
      <c r="E22" s="11" t="s">
        <v>9</v>
      </c>
      <c r="F22" s="65"/>
      <c r="G22" s="16" t="s">
        <v>11</v>
      </c>
      <c r="H22" s="18" t="s">
        <v>8</v>
      </c>
      <c r="I22" s="18" t="s">
        <v>10</v>
      </c>
      <c r="J22" s="18" t="s">
        <v>8</v>
      </c>
      <c r="K22" s="18" t="s">
        <v>10</v>
      </c>
    </row>
    <row r="23" spans="1:11" ht="39.950000000000003" customHeight="1">
      <c r="A23" s="14" t="s">
        <v>23</v>
      </c>
      <c r="B23" s="6">
        <f>CEILING('опт ррц 900'!B9*(1+'опт ррц 900'!$B$16), 50)</f>
        <v>10450</v>
      </c>
      <c r="C23" s="6">
        <f>CEILING('опт ррц 900'!C9*(1+'опт ррц 900'!$B$16), 50)</f>
        <v>12400</v>
      </c>
      <c r="D23" s="6">
        <f>CEILING('опт ррц 900'!D9*(1+'опт ррц 900'!$B$16), 50)</f>
        <v>10450</v>
      </c>
      <c r="E23" s="6">
        <f>CEILING('опт ррц 900'!E9*(1+'опт ррц 900'!$B$16), 50)</f>
        <v>12400</v>
      </c>
      <c r="F23" s="65"/>
      <c r="G23" s="19" t="s">
        <v>25</v>
      </c>
      <c r="H23" s="6">
        <f>CEILING('опт ррц 900'!H9*(1+'опт ррц 900'!$B$16), 50)</f>
        <v>12150</v>
      </c>
      <c r="I23" s="6">
        <f>CEILING('опт ррц 900'!I9*(1+'опт ррц 900'!$B$16), 50)</f>
        <v>14500</v>
      </c>
      <c r="J23" s="6">
        <f>CEILING('опт ррц 900'!J9*(1+'опт ррц 900'!$B$16), 50)</f>
        <v>13050</v>
      </c>
      <c r="K23" s="6">
        <f>CEILING('опт ррц 900'!K9*(1+'опт ррц 900'!$B$16), 50)</f>
        <v>15400</v>
      </c>
    </row>
    <row r="24" spans="1:11" ht="39.950000000000003" customHeight="1">
      <c r="A24" s="14" t="s">
        <v>24</v>
      </c>
      <c r="B24" s="57">
        <f>CEILING('опт ррц 900'!B10:C10*(1+'опт ррц 900'!$B$16), 50)</f>
        <v>8850</v>
      </c>
      <c r="C24" s="58"/>
      <c r="D24" s="57">
        <f>CEILING('опт ррц 900'!D10:E10*(1+'опт ррц 900'!$B$16), 50)</f>
        <v>11050</v>
      </c>
      <c r="E24" s="58"/>
      <c r="F24" s="65"/>
      <c r="G24" s="19" t="s">
        <v>26</v>
      </c>
      <c r="H24" s="57">
        <f>CEILING('опт ррц 900'!H10:I10*(1+'опт ррц 900'!$B$16), 50)</f>
        <v>8850</v>
      </c>
      <c r="I24" s="58"/>
      <c r="J24" s="57">
        <f>CEILING('опт ррц 900'!J10:K10*(1+'опт ррц 900'!$B$16), 50)</f>
        <v>11550</v>
      </c>
      <c r="K24" s="58"/>
    </row>
    <row r="25" spans="1:11" ht="39.950000000000003" customHeight="1">
      <c r="A25" s="14" t="str">
        <f>A11</f>
        <v>Петля скрытая  Armadillo 5000</v>
      </c>
      <c r="B25" s="57">
        <f>CEILING('опт 600-800'!B11:C11*(1+'опт ррц 900'!$B$16), 50)</f>
        <v>2550</v>
      </c>
      <c r="C25" s="58"/>
      <c r="D25" s="57">
        <f>CEILING('опт 600-800'!D11:E11*(1+'опт ррц 900'!$B$16), 50)</f>
        <v>2850</v>
      </c>
      <c r="E25" s="58"/>
      <c r="F25" s="65"/>
      <c r="G25" s="19" t="str">
        <f>'ррц 600-800'!G23</f>
        <v>Петля Cemom Moatti **</v>
      </c>
      <c r="H25" s="57">
        <f>CEILING('опт 600-800'!H11:I11*(1+'опт ррц 900'!$B$16), 50)</f>
        <v>2400</v>
      </c>
      <c r="I25" s="58"/>
      <c r="J25" s="57">
        <f>CEILING('опт 600-800'!J11:K11*(1+'опт ррц 900'!$B$16), 50)</f>
        <v>2500</v>
      </c>
      <c r="K25" s="58"/>
    </row>
    <row r="26" spans="1:11" ht="39.950000000000003" customHeight="1">
      <c r="A26" s="14" t="str">
        <f>'ррц 600-800'!A48</f>
        <v>Замок Punto *</v>
      </c>
      <c r="B26" s="57">
        <f>CEILING('опт 600-800'!B12:C12*(1+'опт ррц 900'!$B$16), 50)</f>
        <v>800</v>
      </c>
      <c r="C26" s="58"/>
      <c r="D26" s="57">
        <f>CEILING('опт 600-800'!D12:E12*(1+'опт ррц 900'!$B$16), 50)</f>
        <v>850</v>
      </c>
      <c r="E26" s="58"/>
      <c r="F26" s="65"/>
      <c r="G26" s="19" t="str">
        <f>A26</f>
        <v>Замок Punto *</v>
      </c>
      <c r="H26" s="57">
        <f>CEILING('опт 600-800'!H12:I12*(1+'опт ррц 900'!$B$16), 50)</f>
        <v>800</v>
      </c>
      <c r="I26" s="58"/>
      <c r="J26" s="57">
        <f>CEILING('опт 600-800'!J12:K12*(1+'опт ррц 900'!$B$16), 50)</f>
        <v>850</v>
      </c>
      <c r="K26" s="58"/>
    </row>
    <row r="27" spans="1:11" s="8" customFormat="1" ht="30" customHeight="1">
      <c r="A27" s="15" t="s">
        <v>20</v>
      </c>
      <c r="B27" s="9">
        <f>B23+B24+B25*2+B26</f>
        <v>25200</v>
      </c>
      <c r="C27" s="9">
        <f>C23+B24+B25*2+B26</f>
        <v>27150</v>
      </c>
      <c r="D27" s="9">
        <f>D23+D24+D25*2+D26</f>
        <v>28050</v>
      </c>
      <c r="E27" s="9">
        <f>E23+D24+D25*2+D26</f>
        <v>30000</v>
      </c>
      <c r="F27" s="66"/>
      <c r="G27" s="21" t="str">
        <f>A27</f>
        <v>Итого комплект 
с 2я петлями</v>
      </c>
      <c r="H27" s="22">
        <f>H23+H24+H25*2+H26</f>
        <v>26600</v>
      </c>
      <c r="I27" s="22">
        <f>I23+H24+H25*2+H26</f>
        <v>28950</v>
      </c>
      <c r="J27" s="22">
        <f>J23+J24+J25*2+J26</f>
        <v>30450</v>
      </c>
      <c r="K27" s="22">
        <f>K23+J24+J25*2+J26</f>
        <v>32800</v>
      </c>
    </row>
    <row r="29" spans="1:11">
      <c r="A29" s="5" t="str">
        <f>'опт 600-800'!A51</f>
        <v>* возможна комплектация с замком TINO (аналог Punto  )</v>
      </c>
    </row>
    <row r="30" spans="1:11">
      <c r="A30" s="5" t="str">
        <f>'опт 600-800'!A52</f>
        <v>** возможна комплектация петлей Armadillo 7000 (аналог Cemom)</v>
      </c>
    </row>
  </sheetData>
  <mergeCells count="38">
    <mergeCell ref="D24:E24"/>
    <mergeCell ref="H24:I24"/>
    <mergeCell ref="J24:K24"/>
    <mergeCell ref="B26:C26"/>
    <mergeCell ref="D26:E26"/>
    <mergeCell ref="H26:I26"/>
    <mergeCell ref="J26:K26"/>
    <mergeCell ref="B24:C24"/>
    <mergeCell ref="A19:E19"/>
    <mergeCell ref="F19:F27"/>
    <mergeCell ref="G19:K19"/>
    <mergeCell ref="B20:C20"/>
    <mergeCell ref="J10:K10"/>
    <mergeCell ref="B11:C11"/>
    <mergeCell ref="D11:E11"/>
    <mergeCell ref="H11:I11"/>
    <mergeCell ref="J11:K11"/>
    <mergeCell ref="D20:E20"/>
    <mergeCell ref="H20:I20"/>
    <mergeCell ref="J20:K20"/>
    <mergeCell ref="B25:C25"/>
    <mergeCell ref="D25:E25"/>
    <mergeCell ref="H25:I25"/>
    <mergeCell ref="J25:K25"/>
    <mergeCell ref="A5:E5"/>
    <mergeCell ref="F5:F13"/>
    <mergeCell ref="G5:K5"/>
    <mergeCell ref="B6:C6"/>
    <mergeCell ref="D6:E6"/>
    <mergeCell ref="H6:I6"/>
    <mergeCell ref="J6:K6"/>
    <mergeCell ref="B10:C10"/>
    <mergeCell ref="D10:E10"/>
    <mergeCell ref="H10:I10"/>
    <mergeCell ref="B12:C12"/>
    <mergeCell ref="D12:E12"/>
    <mergeCell ref="H12:I12"/>
    <mergeCell ref="J12:K12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базовое наличие</vt:lpstr>
      <vt:lpstr>наценки</vt:lpstr>
      <vt:lpstr>АКЦИЯ полотна soft</vt:lpstr>
      <vt:lpstr>опт 600-800</vt:lpstr>
      <vt:lpstr>ррц 600-800</vt:lpstr>
      <vt:lpstr>опт ррц 900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2024-06-19T07:29:58Z</cp:lastPrinted>
  <dcterms:created xsi:type="dcterms:W3CDTF">2023-03-24T09:59:13Z</dcterms:created>
  <dcterms:modified xsi:type="dcterms:W3CDTF">2024-06-28T07:37:01Z</dcterms:modified>
</cp:coreProperties>
</file>